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60" yWindow="60" windowWidth="17595" windowHeight="9345"/>
  </bookViews>
  <sheets>
    <sheet name="10 2018" sheetId="1" r:id="rId1"/>
    <sheet name="IncStDEC" sheetId="6" r:id="rId2"/>
  </sheets>
  <definedNames>
    <definedName name="_xlnm.Print_Area" localSheetId="0">'10 2018'!$B$1:$M$100</definedName>
  </definedNames>
  <calcPr calcId="145621"/>
</workbook>
</file>

<file path=xl/calcChain.xml><?xml version="1.0" encoding="utf-8"?>
<calcChain xmlns="http://schemas.openxmlformats.org/spreadsheetml/2006/main">
  <c r="K65" i="1" l="1"/>
  <c r="K64" i="1"/>
  <c r="K58" i="1"/>
  <c r="E67" i="1"/>
  <c r="E65" i="1"/>
  <c r="E61" i="1"/>
  <c r="E57" i="1"/>
  <c r="E55" i="1"/>
  <c r="D47" i="6"/>
  <c r="E47" i="6" s="1"/>
  <c r="D18" i="6"/>
  <c r="E17" i="6"/>
  <c r="D17" i="6"/>
  <c r="E54" i="1"/>
  <c r="C87" i="6"/>
  <c r="C68" i="6"/>
  <c r="C60" i="6"/>
  <c r="C57" i="6"/>
  <c r="C89" i="6" s="1"/>
  <c r="C32" i="6"/>
  <c r="C26" i="6"/>
  <c r="C34" i="6" s="1"/>
  <c r="C91" i="6" s="1"/>
  <c r="C22" i="6"/>
  <c r="L58" i="1" l="1"/>
  <c r="L65" i="1" s="1"/>
  <c r="M58" i="1"/>
  <c r="M64" i="1" s="1"/>
  <c r="K80" i="1"/>
  <c r="K86" i="1" s="1"/>
  <c r="K92" i="1" s="1"/>
  <c r="J58" i="1"/>
  <c r="J64" i="1" s="1"/>
  <c r="J80" i="1" s="1"/>
  <c r="J86" i="1" s="1"/>
  <c r="J92" i="1" s="1"/>
  <c r="E69" i="1" l="1"/>
  <c r="E59" i="1"/>
  <c r="M65" i="1"/>
  <c r="L64" i="1"/>
  <c r="L80" i="1" s="1"/>
  <c r="L86" i="1" s="1"/>
  <c r="L92" i="1" s="1"/>
  <c r="J65" i="1"/>
  <c r="M80" i="1"/>
  <c r="M86" i="1" s="1"/>
  <c r="M92" i="1" s="1"/>
  <c r="M94" i="1" l="1"/>
  <c r="E63" i="1"/>
  <c r="E71" i="1" s="1"/>
  <c r="F77" i="1" s="1"/>
  <c r="D77" i="1"/>
</calcChain>
</file>

<file path=xl/sharedStrings.xml><?xml version="1.0" encoding="utf-8"?>
<sst xmlns="http://schemas.openxmlformats.org/spreadsheetml/2006/main" count="178" uniqueCount="166">
  <si>
    <t>RECOMMENDATIONS</t>
  </si>
  <si>
    <t>MONTHLY REPORT OF AUDITOR TO AERIE</t>
  </si>
  <si>
    <t>(In the space below, the Aerie Auditor should set out any recommendations that they may care to make in the Aerie meeting that wold be for the best interest and foster more business-like practices in the Aerie itself in an effort to promote its future welfare and betterment.)</t>
  </si>
  <si>
    <t>For the month of:</t>
  </si>
  <si>
    <t>Report Date to Aerie</t>
  </si>
  <si>
    <t>TO THE OFFICERS AND MEMBERS OF AERIE</t>
  </si>
  <si>
    <t>NO.    2690</t>
  </si>
  <si>
    <t>CITY:</t>
  </si>
  <si>
    <t>PROV.:</t>
  </si>
  <si>
    <t>BC</t>
  </si>
  <si>
    <t>MY BROTHERS:</t>
  </si>
  <si>
    <t>In compliance with Section 102.1 Statutes F.O.E., I have examined the books and records of all financial officers and committes of the Aerie and herewith submit this monthly report.</t>
  </si>
  <si>
    <t>If any of the books and records were found to have not been maintaied in the proper manner, state below what records have been neglected:</t>
  </si>
  <si>
    <t>Respectfully submitted:</t>
  </si>
  <si>
    <t>COUNTERSIGNED:</t>
  </si>
  <si>
    <t>and I have given them the instruction as to the proper manner of keeping them in the future.</t>
  </si>
  <si>
    <t>WORTHY PRESIDENT</t>
  </si>
  <si>
    <t>ANALYSIS OF BUFFET OPERATION AND</t>
  </si>
  <si>
    <t>FUND</t>
  </si>
  <si>
    <t>BENEFIT</t>
  </si>
  <si>
    <t>GENERAL</t>
  </si>
  <si>
    <t>SOCIAL</t>
  </si>
  <si>
    <t>BLDG.</t>
  </si>
  <si>
    <t>SOCIAL ROOM OPERATION</t>
  </si>
  <si>
    <t>Bal. Fwd.</t>
  </si>
  <si>
    <t>Add Receipts</t>
  </si>
  <si>
    <t>Cost of Goods Sold</t>
  </si>
  <si>
    <t>=GROSS PROFIT</t>
  </si>
  <si>
    <t>TOTAL</t>
  </si>
  <si>
    <t>+Other social room receipts</t>
  </si>
  <si>
    <t>Less Expenditures</t>
  </si>
  <si>
    <t>GROSS SOCIAL ROOM PROFIT</t>
  </si>
  <si>
    <t>Total direct expenses</t>
  </si>
  <si>
    <t>BALANCE</t>
  </si>
  <si>
    <t>Other social room expenses</t>
  </si>
  <si>
    <t>SOCIAL ROOM NET PROFIT</t>
  </si>
  <si>
    <t>Add Chequing Acct.</t>
  </si>
  <si>
    <t>Add Other Inv or Assets</t>
  </si>
  <si>
    <t>Total applications this month</t>
  </si>
  <si>
    <t>Less Liabilities</t>
  </si>
  <si>
    <t>Total Number Initiated this month</t>
  </si>
  <si>
    <t>Balances</t>
  </si>
  <si>
    <t>Total Members reported to Membership Dept.</t>
  </si>
  <si>
    <t>Total Members paid up to date this month</t>
  </si>
  <si>
    <t>Less Earmarked Funds</t>
  </si>
  <si>
    <t>Total Members Less than four months</t>
  </si>
  <si>
    <t>Net Balance</t>
  </si>
  <si>
    <t>Total Number of members re-enrolled</t>
  </si>
  <si>
    <t>Are all bills approved by the Finance Committee before they are presented to the Aerie for payment?</t>
  </si>
  <si>
    <t>Are all bills properly voted on by the Aerie before the Treasurer's cheque is isssued for payment of them?</t>
  </si>
  <si>
    <t xml:space="preserve"> </t>
  </si>
  <si>
    <t>Add Term Deposits</t>
  </si>
  <si>
    <t>NET INCOME</t>
  </si>
  <si>
    <t>TOTAL EXPENSE</t>
  </si>
  <si>
    <t>General &amp; Administrative Expenses</t>
  </si>
  <si>
    <t>Total Payroll Expense</t>
  </si>
  <si>
    <t>WCB Expense</t>
  </si>
  <si>
    <t>CPP Expense</t>
  </si>
  <si>
    <t>EI Expense</t>
  </si>
  <si>
    <t>Wages &amp; Salaries</t>
  </si>
  <si>
    <t>Payroll Expenses</t>
  </si>
  <si>
    <t>EXPENSE</t>
  </si>
  <si>
    <t>TOTAL REVENUE</t>
  </si>
  <si>
    <t>REVENUE</t>
  </si>
  <si>
    <t>Add Savings Acct./Cash Accts</t>
  </si>
  <si>
    <t xml:space="preserve">Colour coded cells tie into </t>
  </si>
  <si>
    <t>same colours on Balance Sheet tab</t>
  </si>
  <si>
    <t>and Income Statement tab</t>
  </si>
  <si>
    <t>AERIE AUDITOR - OR - REPRESENTATIVE</t>
  </si>
  <si>
    <t>Enter the prior months' closing bank balance on this line.</t>
  </si>
  <si>
    <t>Add receipts on this line</t>
  </si>
  <si>
    <t>This line is locked.</t>
  </si>
  <si>
    <t>Enter total expenditures on this line.</t>
  </si>
  <si>
    <t xml:space="preserve">         Enter if required</t>
  </si>
  <si>
    <t>These amounts should  tie to the balance sheet</t>
  </si>
  <si>
    <t>Enter if required</t>
  </si>
  <si>
    <t>Fraternal Order of Eagles Branch 2726</t>
  </si>
  <si>
    <t/>
  </si>
  <si>
    <t>Sales Revenue</t>
  </si>
  <si>
    <t>Liquor Sales</t>
  </si>
  <si>
    <t>Local Beer Sales</t>
  </si>
  <si>
    <t>Import Beer Sales</t>
  </si>
  <si>
    <t>Draft Beer Sales</t>
  </si>
  <si>
    <t>Cider Sales</t>
  </si>
  <si>
    <t>Coolers Sales</t>
  </si>
  <si>
    <t>Wine Sales</t>
  </si>
  <si>
    <t>Beverage Sales (non alcohol)</t>
  </si>
  <si>
    <t>Bar Snacks/Food Sales</t>
  </si>
  <si>
    <t>Cigarette Sales</t>
  </si>
  <si>
    <t>Membership Dues</t>
  </si>
  <si>
    <t>Aerie Retail</t>
  </si>
  <si>
    <t>Total Aerie Revenues</t>
  </si>
  <si>
    <t>Hall Rentals</t>
  </si>
  <si>
    <t>Hall Banquet Food Sales</t>
  </si>
  <si>
    <t>Recycling Income</t>
  </si>
  <si>
    <t>Net Sales</t>
  </si>
  <si>
    <t>Other Revenue</t>
  </si>
  <si>
    <t>Keno Sales</t>
  </si>
  <si>
    <t>Pull Tabs Sales</t>
  </si>
  <si>
    <t>Total Other Revenue</t>
  </si>
  <si>
    <t>CGS Liquor</t>
  </si>
  <si>
    <t>CGS Local Beer</t>
  </si>
  <si>
    <t>CGS Import Beer</t>
  </si>
  <si>
    <t>CGS Bottled Beer</t>
  </si>
  <si>
    <t>CGS Draft Beer</t>
  </si>
  <si>
    <t>CGS Cider</t>
  </si>
  <si>
    <t>CGS Coolers</t>
  </si>
  <si>
    <t>CGS Wine</t>
  </si>
  <si>
    <t>CGS Cigarettes</t>
  </si>
  <si>
    <t>Entertainment - Bingo</t>
  </si>
  <si>
    <t>Entertainment - Music</t>
  </si>
  <si>
    <t>Bar Supplies</t>
  </si>
  <si>
    <t>Gratiuties - Bar Food</t>
  </si>
  <si>
    <t>Gratuities - Hall Banquet</t>
  </si>
  <si>
    <t>Cost of Goods - Keno</t>
  </si>
  <si>
    <t>Pull Tab Payouts</t>
  </si>
  <si>
    <t>Total Gaming Costs</t>
  </si>
  <si>
    <t>Recycle/Deposit fees</t>
  </si>
  <si>
    <t>Total Cost of Goods Sold</t>
  </si>
  <si>
    <t>Aerie General Expenses</t>
  </si>
  <si>
    <t>Aerie - Secretary Per Capita</t>
  </si>
  <si>
    <t>Cash Short/Over</t>
  </si>
  <si>
    <t>Insurance</t>
  </si>
  <si>
    <t>Interest &amp; Bank Charges</t>
  </si>
  <si>
    <t>Interest - Mortgage</t>
  </si>
  <si>
    <t>Office Supplies</t>
  </si>
  <si>
    <t>Property Taxes</t>
  </si>
  <si>
    <t>Repair &amp; Maintenance</t>
  </si>
  <si>
    <t>Utilities</t>
  </si>
  <si>
    <t>Total General &amp; Admin. Expenses</t>
  </si>
  <si>
    <t>Have the cash book balances been reconciled with the Bank Statements, cancelled and outstanding cheques?</t>
  </si>
  <si>
    <t>TOTAL SOCIAL ROOM EXPENSES</t>
  </si>
  <si>
    <t>The above information is to be secured from the Trustees' Weekly Reports and the Monthly Summary Forms 300, 302 &amp; 602 or the Reconciled Accounts of the Aerie.</t>
  </si>
  <si>
    <t>LESS Cost of Goods Sold</t>
  </si>
  <si>
    <t>Monthly Sales</t>
  </si>
  <si>
    <t>ADD New Inventory Stock Value</t>
  </si>
  <si>
    <t>C25</t>
  </si>
  <si>
    <t>T NET ASSETS</t>
  </si>
  <si>
    <t>Janitorial</t>
  </si>
  <si>
    <t>Janitorial Supplies</t>
  </si>
  <si>
    <t>Suspense</t>
  </si>
  <si>
    <t>NET</t>
  </si>
  <si>
    <t>GROSS</t>
  </si>
  <si>
    <r>
      <t xml:space="preserve">I have examined all the books and records of the Secretary and find that they </t>
    </r>
    <r>
      <rPr>
        <u/>
        <sz val="12"/>
        <color indexed="8"/>
        <rFont val="Calibri"/>
        <family val="2"/>
      </rPr>
      <t>(have)</t>
    </r>
    <r>
      <rPr>
        <sz val="12"/>
        <color indexed="8"/>
        <rFont val="Calibri"/>
        <family val="2"/>
      </rPr>
      <t xml:space="preserve"> (have not) been properly maintained.</t>
    </r>
  </si>
  <si>
    <r>
      <t xml:space="preserve">I have examined all the books and records of the Treasurer and find that they </t>
    </r>
    <r>
      <rPr>
        <u/>
        <sz val="12"/>
        <color indexed="8"/>
        <rFont val="Calibri"/>
        <family val="2"/>
      </rPr>
      <t>(have)</t>
    </r>
    <r>
      <rPr>
        <sz val="12"/>
        <color indexed="8"/>
        <rFont val="Calibri"/>
        <family val="2"/>
      </rPr>
      <t xml:space="preserve"> (have not) been properly maintained.</t>
    </r>
  </si>
  <si>
    <r>
      <t xml:space="preserve">I have examined all the books and records of the Board of Trustees and find that they </t>
    </r>
    <r>
      <rPr>
        <u/>
        <sz val="12"/>
        <color indexed="8"/>
        <rFont val="Calibri"/>
        <family val="2"/>
      </rPr>
      <t>(have)</t>
    </r>
    <r>
      <rPr>
        <sz val="12"/>
        <color indexed="8"/>
        <rFont val="Calibri"/>
        <family val="2"/>
      </rPr>
      <t xml:space="preserve"> (have not) been properly maintained.</t>
    </r>
  </si>
  <si>
    <r>
      <t xml:space="preserve">I have examined all the books and records of the committees handling Aerie funds  and find that they </t>
    </r>
    <r>
      <rPr>
        <u/>
        <sz val="12"/>
        <color indexed="8"/>
        <rFont val="Calibri"/>
        <family val="2"/>
      </rPr>
      <t>(have)</t>
    </r>
    <r>
      <rPr>
        <sz val="12"/>
        <color indexed="8"/>
        <rFont val="Calibri"/>
        <family val="2"/>
      </rPr>
      <t xml:space="preserve"> (have not) been properly maintained.</t>
    </r>
  </si>
  <si>
    <r>
      <t xml:space="preserve">You should call to the attention of the Board of Trustees the necessity of improving the profit of the Buffet operations. If the above statement does not show at least a </t>
    </r>
    <r>
      <rPr>
        <b/>
        <sz val="12"/>
        <color indexed="8"/>
        <rFont val="Calibri"/>
        <family val="2"/>
      </rPr>
      <t>55% GROSS</t>
    </r>
    <r>
      <rPr>
        <sz val="12"/>
        <color indexed="8"/>
        <rFont val="Calibri"/>
        <family val="2"/>
      </rPr>
      <t xml:space="preserve"> and </t>
    </r>
    <r>
      <rPr>
        <b/>
        <sz val="12"/>
        <color indexed="8"/>
        <rFont val="Calibri"/>
        <family val="2"/>
      </rPr>
      <t>20% NET PROFIT</t>
    </r>
  </si>
  <si>
    <r>
      <t>Yes</t>
    </r>
    <r>
      <rPr>
        <b/>
        <sz val="12"/>
        <color indexed="8"/>
        <rFont val="Calibri"/>
        <family val="2"/>
      </rPr>
      <t xml:space="preserve">    No</t>
    </r>
  </si>
  <si>
    <t>CGS Pull Tabs</t>
  </si>
  <si>
    <t>Manager's Expenses</t>
  </si>
  <si>
    <t>Employee Benefits</t>
  </si>
  <si>
    <t>Accounting &amp; Legal</t>
  </si>
  <si>
    <t>Garbage</t>
  </si>
  <si>
    <t>Reimbursements</t>
  </si>
  <si>
    <t>PST Commissions</t>
  </si>
  <si>
    <t>Hall Supplies Cost</t>
  </si>
  <si>
    <t>Aerie - Grand Aerie Expenses</t>
  </si>
  <si>
    <t>E48</t>
  </si>
  <si>
    <t>Income Statement 01 Dec, 18 to 31 Dec, 18</t>
  </si>
  <si>
    <t>Donations</t>
  </si>
  <si>
    <t>C60</t>
  </si>
  <si>
    <t>C32</t>
  </si>
  <si>
    <t>C68</t>
  </si>
  <si>
    <t>C87</t>
  </si>
  <si>
    <t>SOMEWHERE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</si>
</sst>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quot;$&quot;#,##0.00;[Red]\-&quot;$&quot;#,##0.00"/>
    <numFmt numFmtId="165" formatCode="_-&quot;$&quot;* #,##0.00_-;\-&quot;$&quot;* #,##0.00_-;_-&quot;$&quot;* &quot;-&quot;??_-;_-@_-"/>
    <numFmt numFmtId="166" formatCode="_-* #,##0.00_-;\-* #,##0.00_-;_-* &quot;-&quot;??_-;_-@_-"/>
    <numFmt numFmtId="167" formatCode="0.0%"/>
    <numFmt numFmtId="168" formatCode="&quot;$&quot;#,##0.00;\(&quot;$&quot;#,##0.00\)"/>
    <numFmt numFmtId="169" formatCode="#,##0.00\ ;\(#,##0.00\)"/>
  </numFmts>
  <fonts count="17"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sz val="10"/>
      <color indexed="8"/>
      <name val="Calibri"/>
      <family val="2"/>
    </font>
    <font>
      <sz val="8"/>
      <name val="Calibri"/>
      <family val="2"/>
    </font>
    <font>
      <sz val="14"/>
      <color indexed="8"/>
      <name val="Calibri"/>
      <family val="2"/>
    </font>
    <font>
      <b/>
      <sz val="14"/>
      <color indexed="8"/>
      <name val="Calibri"/>
      <family val="2"/>
    </font>
    <font>
      <sz val="14"/>
      <color indexed="9"/>
      <name val="Calibri"/>
      <family val="2"/>
    </font>
    <font>
      <sz val="12"/>
      <color indexed="8"/>
      <name val="Calibri"/>
      <family val="2"/>
    </font>
    <font>
      <u/>
      <sz val="12"/>
      <color indexed="8"/>
      <name val="Calibri"/>
      <family val="2"/>
    </font>
    <font>
      <b/>
      <sz val="12"/>
      <color indexed="8"/>
      <name val="Calibri"/>
      <family val="2"/>
    </font>
    <font>
      <b/>
      <u/>
      <sz val="12"/>
      <color indexed="8"/>
      <name val="Calibri"/>
      <family val="2"/>
    </font>
    <font>
      <sz val="10"/>
      <color rgb="FF000000"/>
      <name val="Arial"/>
      <family val="2"/>
    </font>
    <font>
      <sz val="10"/>
      <color rgb="FFFF0000"/>
      <name val="Arial"/>
      <family val="2"/>
    </font>
    <font>
      <b/>
      <sz val="10"/>
      <color rgb="FF000000"/>
      <name val="Arial"/>
      <family val="2"/>
    </font>
    <font>
      <b/>
      <sz val="12"/>
      <color rgb="FF000000"/>
      <name val="Arial"/>
      <family val="2"/>
    </font>
  </fonts>
  <fills count="8">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solid">
        <fgColor indexed="11"/>
        <bgColor indexed="64"/>
      </patternFill>
    </fill>
    <fill>
      <patternFill patternType="solid">
        <fgColor rgb="FFFFFF00"/>
        <bgColor indexed="64"/>
      </patternFill>
    </fill>
  </fills>
  <borders count="14">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4">
    <xf numFmtId="0" fontId="0" fillId="0" borderId="0"/>
    <xf numFmtId="166"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cellStyleXfs>
  <cellXfs count="111">
    <xf numFmtId="0" fontId="0" fillId="0" borderId="0" xfId="0"/>
    <xf numFmtId="0" fontId="0" fillId="0" borderId="0" xfId="0" applyAlignment="1">
      <alignment horizontal="left"/>
    </xf>
    <xf numFmtId="0" fontId="0" fillId="0" borderId="0" xfId="0" applyBorder="1"/>
    <xf numFmtId="0" fontId="4" fillId="0" borderId="0" xfId="0" applyFont="1"/>
    <xf numFmtId="166" fontId="0" fillId="0" borderId="0" xfId="0" applyNumberFormat="1"/>
    <xf numFmtId="0" fontId="0" fillId="0" borderId="0" xfId="0" applyAlignment="1">
      <alignment horizontal="center"/>
    </xf>
    <xf numFmtId="44" fontId="3" fillId="3" borderId="0" xfId="0" applyNumberFormat="1" applyFont="1" applyFill="1"/>
    <xf numFmtId="44" fontId="3" fillId="4" borderId="0" xfId="0" applyNumberFormat="1" applyFont="1" applyFill="1"/>
    <xf numFmtId="0" fontId="0" fillId="0" borderId="0" xfId="0" applyAlignment="1">
      <alignment horizontal="right"/>
    </xf>
    <xf numFmtId="0" fontId="6" fillId="0" borderId="0" xfId="0" applyFont="1"/>
    <xf numFmtId="0" fontId="6" fillId="0" borderId="0" xfId="0" applyFont="1" applyAlignment="1">
      <alignment horizontal="left"/>
    </xf>
    <xf numFmtId="0" fontId="6" fillId="0" borderId="0" xfId="0" applyFont="1" applyBorder="1"/>
    <xf numFmtId="0" fontId="7" fillId="0" borderId="3" xfId="0" applyFont="1" applyBorder="1"/>
    <xf numFmtId="0" fontId="7" fillId="0" borderId="3" xfId="0" applyNumberFormat="1" applyFont="1" applyBorder="1" applyAlignment="1" applyProtection="1">
      <alignment horizontal="center"/>
      <protection locked="0"/>
    </xf>
    <xf numFmtId="0" fontId="6" fillId="0" borderId="3" xfId="0" applyFont="1" applyBorder="1" applyAlignment="1">
      <alignment horizontal="right"/>
    </xf>
    <xf numFmtId="0" fontId="7" fillId="0" borderId="3" xfId="0" applyFont="1" applyBorder="1" applyAlignment="1" applyProtection="1">
      <alignment horizontal="center"/>
      <protection locked="0"/>
    </xf>
    <xf numFmtId="0" fontId="7" fillId="0" borderId="0" xfId="0" applyFont="1" applyBorder="1"/>
    <xf numFmtId="0" fontId="6" fillId="0" borderId="0" xfId="0" applyFont="1" applyAlignment="1">
      <alignment horizontal="right"/>
    </xf>
    <xf numFmtId="0" fontId="6" fillId="0" borderId="3" xfId="0" applyFont="1" applyBorder="1"/>
    <xf numFmtId="164" fontId="7" fillId="0" borderId="4" xfId="0" applyNumberFormat="1" applyFont="1" applyBorder="1" applyAlignment="1">
      <alignment horizontal="left" wrapText="1"/>
    </xf>
    <xf numFmtId="164" fontId="7" fillId="0" borderId="6" xfId="0" applyNumberFormat="1" applyFont="1" applyBorder="1" applyAlignment="1">
      <alignment horizontal="left" wrapText="1"/>
    </xf>
    <xf numFmtId="164" fontId="6" fillId="0" borderId="10" xfId="1" applyNumberFormat="1" applyFont="1" applyBorder="1" applyAlignment="1" applyProtection="1">
      <alignment horizontal="right"/>
      <protection locked="0"/>
    </xf>
    <xf numFmtId="164" fontId="6" fillId="0" borderId="12" xfId="1" applyNumberFormat="1" applyFont="1" applyBorder="1" applyAlignment="1" applyProtection="1">
      <alignment horizontal="right"/>
      <protection locked="0"/>
    </xf>
    <xf numFmtId="168" fontId="6" fillId="0" borderId="0" xfId="2" applyNumberFormat="1" applyFont="1"/>
    <xf numFmtId="164" fontId="6" fillId="0" borderId="12" xfId="1" applyNumberFormat="1" applyFont="1" applyBorder="1" applyAlignment="1">
      <alignment horizontal="right"/>
    </xf>
    <xf numFmtId="164" fontId="6" fillId="0" borderId="10" xfId="1" applyNumberFormat="1" applyFont="1" applyBorder="1" applyAlignment="1">
      <alignment horizontal="right"/>
    </xf>
    <xf numFmtId="164" fontId="8" fillId="0" borderId="10" xfId="1" applyNumberFormat="1" applyFont="1" applyBorder="1" applyAlignment="1" applyProtection="1">
      <alignment horizontal="center"/>
      <protection locked="0"/>
    </xf>
    <xf numFmtId="0" fontId="7" fillId="0" borderId="0" xfId="0" applyFont="1" applyAlignment="1">
      <alignment horizontal="right"/>
    </xf>
    <xf numFmtId="167" fontId="7" fillId="0" borderId="0" xfId="3" applyNumberFormat="1" applyFont="1" applyAlignment="1">
      <alignment horizontal="right"/>
    </xf>
    <xf numFmtId="167" fontId="7" fillId="0" borderId="0" xfId="3" applyNumberFormat="1" applyFont="1" applyAlignment="1">
      <alignment horizontal="left"/>
    </xf>
    <xf numFmtId="0" fontId="6" fillId="0" borderId="3" xfId="0" applyFont="1" applyBorder="1" applyProtection="1">
      <protection locked="0"/>
    </xf>
    <xf numFmtId="164" fontId="6" fillId="0" borderId="0" xfId="0" applyNumberFormat="1" applyFont="1" applyAlignment="1">
      <alignment wrapText="1"/>
    </xf>
    <xf numFmtId="164" fontId="6" fillId="0" borderId="0" xfId="0" applyNumberFormat="1" applyFont="1"/>
    <xf numFmtId="164" fontId="6" fillId="0" borderId="0" xfId="0" applyNumberFormat="1" applyFont="1" applyBorder="1" applyAlignment="1" applyProtection="1">
      <alignment wrapText="1"/>
      <protection locked="0"/>
    </xf>
    <xf numFmtId="164" fontId="7" fillId="0" borderId="0" xfId="0" applyNumberFormat="1" applyFont="1" applyBorder="1" applyAlignment="1" applyProtection="1">
      <alignment horizontal="center" wrapText="1"/>
      <protection locked="0"/>
    </xf>
    <xf numFmtId="0" fontId="6" fillId="0" borderId="0" xfId="0" applyFont="1" applyBorder="1" applyAlignment="1">
      <alignment wrapText="1"/>
    </xf>
    <xf numFmtId="0" fontId="9" fillId="0" borderId="0" xfId="0" applyFont="1" applyBorder="1"/>
    <xf numFmtId="0" fontId="9" fillId="0" borderId="0" xfId="0" applyFont="1"/>
    <xf numFmtId="0" fontId="9" fillId="0" borderId="0" xfId="0" applyFont="1" applyAlignment="1">
      <alignment wrapText="1"/>
    </xf>
    <xf numFmtId="0" fontId="9" fillId="0" borderId="0" xfId="0" applyFont="1" applyAlignment="1">
      <alignment horizontal="center"/>
    </xf>
    <xf numFmtId="0" fontId="9" fillId="0" borderId="0" xfId="0" applyFont="1" applyBorder="1" applyAlignment="1">
      <alignment horizontal="center"/>
    </xf>
    <xf numFmtId="0" fontId="1" fillId="0" borderId="0" xfId="0" quotePrefix="1" applyFont="1"/>
    <xf numFmtId="0" fontId="11" fillId="0" borderId="0" xfId="0" applyFont="1"/>
    <xf numFmtId="0" fontId="11" fillId="0" borderId="0" xfId="0" quotePrefix="1" applyFont="1"/>
    <xf numFmtId="0" fontId="1" fillId="0" borderId="0" xfId="0" applyFont="1"/>
    <xf numFmtId="0" fontId="9" fillId="0" borderId="0" xfId="0" applyFont="1" applyAlignment="1">
      <alignment horizontal="right"/>
    </xf>
    <xf numFmtId="0" fontId="9" fillId="0" borderId="0" xfId="0" applyFont="1" applyBorder="1" applyAlignment="1" applyProtection="1">
      <alignment wrapText="1"/>
      <protection locked="0"/>
    </xf>
    <xf numFmtId="0" fontId="9" fillId="0" borderId="0" xfId="0" applyFont="1" applyBorder="1" applyAlignment="1" applyProtection="1">
      <protection locked="0"/>
    </xf>
    <xf numFmtId="0" fontId="12" fillId="0" borderId="0" xfId="0" applyFont="1" applyBorder="1" applyAlignment="1">
      <alignment horizontal="center"/>
    </xf>
    <xf numFmtId="0" fontId="4" fillId="0" borderId="0" xfId="0" applyFont="1" applyAlignment="1">
      <alignment horizontal="center"/>
    </xf>
    <xf numFmtId="44" fontId="0" fillId="7" borderId="0" xfId="0" applyNumberFormat="1" applyFill="1"/>
    <xf numFmtId="44" fontId="3" fillId="7" borderId="0" xfId="0" applyNumberFormat="1" applyFont="1" applyFill="1"/>
    <xf numFmtId="169" fontId="13" fillId="0" borderId="0" xfId="0" applyNumberFormat="1" applyFont="1" applyAlignment="1">
      <alignment horizontal="right"/>
    </xf>
    <xf numFmtId="169" fontId="13" fillId="0" borderId="3" xfId="0" applyNumberFormat="1" applyFont="1" applyBorder="1" applyAlignment="1">
      <alignment horizontal="right"/>
    </xf>
    <xf numFmtId="0" fontId="13" fillId="0" borderId="0" xfId="0" quotePrefix="1" applyNumberFormat="1" applyFont="1" applyAlignment="1">
      <alignment horizontal="left"/>
    </xf>
    <xf numFmtId="0" fontId="13" fillId="0" borderId="0" xfId="0" applyNumberFormat="1" applyFont="1" applyAlignment="1">
      <alignment horizontal="left"/>
    </xf>
    <xf numFmtId="169" fontId="14" fillId="0" borderId="0" xfId="0" applyNumberFormat="1" applyFont="1" applyAlignment="1">
      <alignment horizontal="right"/>
    </xf>
    <xf numFmtId="0" fontId="15" fillId="0" borderId="0" xfId="0" quotePrefix="1" applyNumberFormat="1" applyFont="1" applyAlignment="1">
      <alignment horizontal="left"/>
    </xf>
    <xf numFmtId="0" fontId="13" fillId="0" borderId="0" xfId="0" quotePrefix="1" applyNumberFormat="1" applyFont="1" applyAlignment="1">
      <alignment horizontal="center"/>
    </xf>
    <xf numFmtId="169" fontId="13" fillId="0" borderId="2" xfId="0" applyNumberFormat="1" applyFont="1" applyBorder="1" applyAlignment="1">
      <alignment horizontal="right"/>
    </xf>
    <xf numFmtId="169" fontId="13" fillId="0" borderId="1" xfId="0" applyNumberFormat="1" applyFont="1" applyBorder="1" applyAlignment="1">
      <alignment horizontal="right"/>
    </xf>
    <xf numFmtId="0" fontId="7" fillId="0" borderId="0" xfId="0" applyFont="1" applyAlignment="1">
      <alignment horizontal="center"/>
    </xf>
    <xf numFmtId="0" fontId="9" fillId="0" borderId="0" xfId="0" applyFont="1" applyAlignment="1">
      <alignment wrapText="1"/>
    </xf>
    <xf numFmtId="17" fontId="6" fillId="0" borderId="3" xfId="0" applyNumberFormat="1" applyFont="1" applyBorder="1" applyAlignment="1" applyProtection="1">
      <alignment horizontal="center" wrapText="1"/>
      <protection locked="0"/>
    </xf>
    <xf numFmtId="0" fontId="6" fillId="0" borderId="3" xfId="0" applyFont="1" applyBorder="1" applyAlignment="1" applyProtection="1">
      <alignment horizontal="center" wrapText="1"/>
      <protection locked="0"/>
    </xf>
    <xf numFmtId="14" fontId="6" fillId="0" borderId="3" xfId="0" applyNumberFormat="1" applyFont="1" applyBorder="1" applyAlignment="1" applyProtection="1">
      <alignment horizontal="center" wrapText="1"/>
      <protection locked="0"/>
    </xf>
    <xf numFmtId="0" fontId="9" fillId="0" borderId="4" xfId="0" applyFont="1" applyBorder="1" applyAlignment="1" applyProtection="1">
      <alignment wrapText="1"/>
      <protection locked="0"/>
    </xf>
    <xf numFmtId="0" fontId="9" fillId="0" borderId="3" xfId="0" applyFont="1" applyBorder="1" applyAlignment="1" applyProtection="1">
      <alignment wrapText="1"/>
      <protection locked="0"/>
    </xf>
    <xf numFmtId="0" fontId="6" fillId="0" borderId="0" xfId="0" applyFont="1" applyBorder="1" applyAlignment="1"/>
    <xf numFmtId="0" fontId="6" fillId="0" borderId="3" xfId="0" applyFont="1" applyBorder="1" applyAlignment="1"/>
    <xf numFmtId="0" fontId="6" fillId="0" borderId="0" xfId="0" applyFont="1" applyProtection="1">
      <protection locked="0"/>
    </xf>
    <xf numFmtId="0" fontId="6" fillId="0" borderId="3" xfId="0" applyFont="1" applyBorder="1" applyProtection="1">
      <protection locked="0"/>
    </xf>
    <xf numFmtId="0" fontId="9" fillId="0" borderId="3" xfId="0" applyFont="1" applyBorder="1" applyAlignment="1">
      <alignment wrapText="1"/>
    </xf>
    <xf numFmtId="0" fontId="6" fillId="0" borderId="0" xfId="0" applyFont="1" applyAlignment="1">
      <alignment horizontal="center"/>
    </xf>
    <xf numFmtId="0" fontId="9" fillId="0" borderId="0" xfId="0" applyFont="1" applyBorder="1" applyAlignment="1">
      <alignment wrapText="1"/>
    </xf>
    <xf numFmtId="0" fontId="6" fillId="0" borderId="4" xfId="0" applyFont="1" applyBorder="1" applyAlignment="1">
      <alignment horizontal="center"/>
    </xf>
    <xf numFmtId="164" fontId="6" fillId="0" borderId="12" xfId="1" applyNumberFormat="1" applyFont="1" applyBorder="1" applyAlignment="1" applyProtection="1">
      <alignment horizontal="right"/>
      <protection locked="0"/>
    </xf>
    <xf numFmtId="164" fontId="6" fillId="0" borderId="10" xfId="1" applyNumberFormat="1" applyFont="1" applyBorder="1" applyAlignment="1" applyProtection="1">
      <alignment horizontal="right"/>
      <protection locked="0"/>
    </xf>
    <xf numFmtId="164" fontId="6" fillId="0" borderId="11" xfId="1" applyNumberFormat="1" applyFont="1" applyBorder="1" applyAlignment="1" applyProtection="1">
      <alignment horizontal="right"/>
      <protection locked="0"/>
    </xf>
    <xf numFmtId="164" fontId="6" fillId="0" borderId="7" xfId="1" applyNumberFormat="1" applyFont="1" applyBorder="1" applyAlignment="1">
      <alignment horizontal="right"/>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164" fontId="6" fillId="0" borderId="7" xfId="1" applyNumberFormat="1" applyFont="1" applyBorder="1" applyAlignment="1" applyProtection="1">
      <alignment horizontal="right"/>
      <protection locked="0"/>
    </xf>
    <xf numFmtId="164" fontId="7" fillId="0" borderId="4" xfId="0" applyNumberFormat="1" applyFont="1" applyBorder="1" applyAlignment="1">
      <alignment horizontal="left" wrapText="1"/>
    </xf>
    <xf numFmtId="164" fontId="7" fillId="0" borderId="6" xfId="0" applyNumberFormat="1" applyFont="1" applyBorder="1" applyAlignment="1">
      <alignment horizontal="left" wrapText="1"/>
    </xf>
    <xf numFmtId="164" fontId="7" fillId="0" borderId="3" xfId="0" applyNumberFormat="1" applyFont="1" applyBorder="1" applyAlignment="1">
      <alignment horizontal="left" wrapText="1"/>
    </xf>
    <xf numFmtId="164" fontId="7" fillId="0" borderId="9" xfId="0" applyNumberFormat="1" applyFont="1" applyBorder="1" applyAlignment="1">
      <alignment horizontal="left" wrapText="1"/>
    </xf>
    <xf numFmtId="168" fontId="6" fillId="5" borderId="3" xfId="2" applyNumberFormat="1" applyFont="1" applyFill="1" applyBorder="1" applyProtection="1">
      <protection locked="0"/>
    </xf>
    <xf numFmtId="168" fontId="7" fillId="0" borderId="3" xfId="2" applyNumberFormat="1" applyFont="1" applyBorder="1"/>
    <xf numFmtId="164" fontId="7" fillId="0" borderId="0" xfId="0" applyNumberFormat="1" applyFont="1" applyBorder="1" applyAlignment="1">
      <alignment horizontal="left" wrapText="1"/>
    </xf>
    <xf numFmtId="164" fontId="7" fillId="0" borderId="13" xfId="0" applyNumberFormat="1" applyFont="1" applyBorder="1" applyAlignment="1">
      <alignment horizontal="left" wrapText="1"/>
    </xf>
    <xf numFmtId="168" fontId="6" fillId="4" borderId="3" xfId="2" applyNumberFormat="1" applyFont="1" applyFill="1" applyBorder="1" applyProtection="1">
      <protection locked="0"/>
    </xf>
    <xf numFmtId="164" fontId="6" fillId="6" borderId="12" xfId="1" applyNumberFormat="1" applyFont="1" applyFill="1" applyBorder="1" applyAlignment="1">
      <alignment horizontal="right"/>
    </xf>
    <xf numFmtId="164" fontId="6" fillId="6" borderId="10" xfId="1" applyNumberFormat="1" applyFont="1" applyFill="1" applyBorder="1" applyAlignment="1">
      <alignment horizontal="right"/>
    </xf>
    <xf numFmtId="164" fontId="6" fillId="6" borderId="11" xfId="1" applyNumberFormat="1" applyFont="1" applyFill="1" applyBorder="1" applyAlignment="1">
      <alignment horizontal="right"/>
    </xf>
    <xf numFmtId="164" fontId="6" fillId="0" borderId="12" xfId="1" applyNumberFormat="1" applyFont="1" applyBorder="1" applyAlignment="1">
      <alignment horizontal="right"/>
    </xf>
    <xf numFmtId="164" fontId="6" fillId="0" borderId="10" xfId="1" applyNumberFormat="1" applyFont="1" applyBorder="1" applyAlignment="1">
      <alignment horizontal="right"/>
    </xf>
    <xf numFmtId="164" fontId="6" fillId="0" borderId="11" xfId="1" applyNumberFormat="1" applyFont="1" applyBorder="1" applyAlignment="1">
      <alignment horizontal="right"/>
    </xf>
    <xf numFmtId="164" fontId="6" fillId="6" borderId="7" xfId="1" applyNumberFormat="1" applyFont="1" applyFill="1" applyBorder="1" applyAlignment="1">
      <alignment horizontal="right"/>
    </xf>
    <xf numFmtId="164" fontId="6" fillId="0" borderId="11" xfId="1" applyNumberFormat="1" applyFont="1" applyFill="1" applyBorder="1" applyAlignment="1" applyProtection="1">
      <alignment horizontal="right"/>
      <protection locked="0"/>
    </xf>
    <xf numFmtId="164" fontId="6" fillId="0" borderId="7" xfId="1" applyNumberFormat="1" applyFont="1" applyFill="1" applyBorder="1" applyAlignment="1" applyProtection="1">
      <alignment horizontal="right"/>
      <protection locked="0"/>
    </xf>
    <xf numFmtId="168" fontId="7" fillId="2" borderId="3" xfId="2" applyNumberFormat="1" applyFont="1" applyFill="1" applyBorder="1"/>
    <xf numFmtId="164" fontId="6" fillId="0" borderId="10" xfId="1" applyNumberFormat="1" applyFont="1" applyFill="1" applyBorder="1" applyAlignment="1" applyProtection="1">
      <alignment horizontal="right"/>
      <protection locked="0"/>
    </xf>
    <xf numFmtId="0" fontId="9" fillId="0" borderId="0" xfId="0" applyFont="1" applyBorder="1" applyAlignment="1" applyProtection="1">
      <alignment wrapText="1"/>
      <protection locked="0"/>
    </xf>
    <xf numFmtId="164" fontId="6" fillId="0" borderId="0" xfId="0" applyNumberFormat="1" applyFont="1" applyBorder="1" applyAlignment="1" applyProtection="1">
      <alignment wrapText="1"/>
      <protection locked="0"/>
    </xf>
    <xf numFmtId="164" fontId="7" fillId="0" borderId="12" xfId="1" applyNumberFormat="1" applyFont="1" applyBorder="1" applyAlignment="1">
      <alignment horizontal="center"/>
    </xf>
    <xf numFmtId="164" fontId="7" fillId="0" borderId="11" xfId="1" applyNumberFormat="1" applyFont="1" applyBorder="1" applyAlignment="1">
      <alignment horizontal="center"/>
    </xf>
    <xf numFmtId="0" fontId="16" fillId="0" borderId="0" xfId="0" quotePrefix="1" applyNumberFormat="1"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142875</xdr:colOff>
      <xdr:row>66</xdr:row>
      <xdr:rowOff>19050</xdr:rowOff>
    </xdr:from>
    <xdr:to>
      <xdr:col>14</xdr:col>
      <xdr:colOff>219075</xdr:colOff>
      <xdr:row>69</xdr:row>
      <xdr:rowOff>0</xdr:rowOff>
    </xdr:to>
    <xdr:sp macro="" textlink="">
      <xdr:nvSpPr>
        <xdr:cNvPr id="3" name="Right Brace 2"/>
        <xdr:cNvSpPr/>
      </xdr:nvSpPr>
      <xdr:spPr>
        <a:xfrm>
          <a:off x="9467850" y="12592050"/>
          <a:ext cx="257175" cy="5524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142875</xdr:colOff>
      <xdr:row>70</xdr:row>
      <xdr:rowOff>19050</xdr:rowOff>
    </xdr:from>
    <xdr:to>
      <xdr:col>14</xdr:col>
      <xdr:colOff>219075</xdr:colOff>
      <xdr:row>73</xdr:row>
      <xdr:rowOff>0</xdr:rowOff>
    </xdr:to>
    <xdr:sp macro="" textlink="">
      <xdr:nvSpPr>
        <xdr:cNvPr id="4" name="Right Brace 3"/>
        <xdr:cNvSpPr/>
      </xdr:nvSpPr>
      <xdr:spPr>
        <a:xfrm>
          <a:off x="9467850" y="12592050"/>
          <a:ext cx="257175" cy="5524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13</xdr:col>
      <xdr:colOff>142875</xdr:colOff>
      <xdr:row>73</xdr:row>
      <xdr:rowOff>19050</xdr:rowOff>
    </xdr:from>
    <xdr:to>
      <xdr:col>14</xdr:col>
      <xdr:colOff>219075</xdr:colOff>
      <xdr:row>76</xdr:row>
      <xdr:rowOff>0</xdr:rowOff>
    </xdr:to>
    <xdr:sp macro="" textlink="">
      <xdr:nvSpPr>
        <xdr:cNvPr id="5" name="Right Brace 4"/>
        <xdr:cNvSpPr/>
      </xdr:nvSpPr>
      <xdr:spPr>
        <a:xfrm>
          <a:off x="9467850" y="12592050"/>
          <a:ext cx="257175" cy="5524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tabSelected="1" workbookViewId="0">
      <selection activeCell="F89" sqref="F89"/>
    </sheetView>
  </sheetViews>
  <sheetFormatPr defaultRowHeight="15" x14ac:dyDescent="0.25"/>
  <cols>
    <col min="3" max="3" width="17.7109375" customWidth="1"/>
    <col min="4" max="4" width="8.28515625" style="8" bestFit="1" customWidth="1"/>
    <col min="5" max="5" width="7.42578125" customWidth="1"/>
    <col min="6" max="6" width="10.5703125" customWidth="1"/>
    <col min="7" max="7" width="4.42578125" customWidth="1"/>
    <col min="8" max="8" width="5.140625" customWidth="1"/>
    <col min="9" max="9" width="10.28515625" customWidth="1"/>
    <col min="10" max="10" width="12.7109375" bestFit="1" customWidth="1"/>
    <col min="11" max="11" width="18.5703125" customWidth="1"/>
    <col min="12" max="12" width="18.7109375" customWidth="1"/>
    <col min="13" max="13" width="14.28515625" bestFit="1" customWidth="1"/>
    <col min="14" max="14" width="2.7109375" customWidth="1"/>
    <col min="15" max="15" width="38.85546875" customWidth="1"/>
    <col min="16" max="16" width="11.5703125" bestFit="1" customWidth="1"/>
  </cols>
  <sheetData>
    <row r="1" spans="1:14" ht="18.75" x14ac:dyDescent="0.3">
      <c r="A1" s="9"/>
      <c r="B1" s="61" t="s">
        <v>0</v>
      </c>
      <c r="C1" s="61"/>
      <c r="D1" s="61"/>
      <c r="E1" s="61"/>
      <c r="F1" s="9"/>
      <c r="G1" s="9"/>
      <c r="H1" s="61" t="s">
        <v>1</v>
      </c>
      <c r="I1" s="61"/>
      <c r="J1" s="61"/>
      <c r="K1" s="61"/>
      <c r="L1" s="61"/>
      <c r="M1" s="61"/>
      <c r="N1" s="5"/>
    </row>
    <row r="2" spans="1:14" ht="18.75" x14ac:dyDescent="0.3">
      <c r="A2" s="9"/>
      <c r="B2" s="62" t="s">
        <v>2</v>
      </c>
      <c r="C2" s="62"/>
      <c r="D2" s="62"/>
      <c r="E2" s="62"/>
      <c r="F2" s="62"/>
      <c r="G2" s="9"/>
      <c r="H2" s="10"/>
      <c r="I2" s="10"/>
      <c r="J2" s="9"/>
      <c r="K2" s="9"/>
      <c r="L2" s="9"/>
      <c r="M2" s="9"/>
    </row>
    <row r="3" spans="1:14" ht="18.75" x14ac:dyDescent="0.3">
      <c r="A3" s="9"/>
      <c r="B3" s="62"/>
      <c r="C3" s="62"/>
      <c r="D3" s="62"/>
      <c r="E3" s="62"/>
      <c r="F3" s="62"/>
      <c r="G3" s="9"/>
      <c r="H3" s="10" t="s">
        <v>3</v>
      </c>
      <c r="I3" s="10"/>
      <c r="J3" s="9"/>
      <c r="K3" s="63">
        <v>43830</v>
      </c>
      <c r="L3" s="64"/>
      <c r="M3" s="64"/>
    </row>
    <row r="4" spans="1:14" ht="18.75" x14ac:dyDescent="0.3">
      <c r="A4" s="9"/>
      <c r="B4" s="62"/>
      <c r="C4" s="62"/>
      <c r="D4" s="62"/>
      <c r="E4" s="62"/>
      <c r="F4" s="62"/>
      <c r="G4" s="9"/>
      <c r="H4" s="10"/>
      <c r="I4" s="10"/>
      <c r="J4" s="9"/>
      <c r="K4" s="9"/>
      <c r="L4" s="9"/>
      <c r="M4" s="9"/>
    </row>
    <row r="5" spans="1:14" ht="18.75" x14ac:dyDescent="0.3">
      <c r="A5" s="9"/>
      <c r="B5" s="62"/>
      <c r="C5" s="62"/>
      <c r="D5" s="62"/>
      <c r="E5" s="62"/>
      <c r="F5" s="62"/>
      <c r="G5" s="9"/>
      <c r="H5" s="10" t="s">
        <v>4</v>
      </c>
      <c r="I5" s="10"/>
      <c r="J5" s="9"/>
      <c r="K5" s="65">
        <v>43845</v>
      </c>
      <c r="L5" s="65"/>
      <c r="M5" s="65"/>
    </row>
    <row r="6" spans="1:14" ht="18.75" x14ac:dyDescent="0.3">
      <c r="A6" s="9"/>
      <c r="B6" s="62"/>
      <c r="C6" s="62"/>
      <c r="D6" s="62"/>
      <c r="E6" s="62"/>
      <c r="F6" s="62"/>
      <c r="G6" s="9"/>
      <c r="H6" s="9"/>
      <c r="I6" s="9"/>
      <c r="J6" s="9"/>
      <c r="K6" s="9"/>
      <c r="L6" s="9"/>
      <c r="M6" s="9"/>
    </row>
    <row r="7" spans="1:14" ht="18.75" x14ac:dyDescent="0.3">
      <c r="A7" s="9"/>
      <c r="B7" s="70"/>
      <c r="C7" s="70"/>
      <c r="D7" s="70"/>
      <c r="E7" s="70"/>
      <c r="F7" s="70"/>
      <c r="G7" s="9"/>
      <c r="H7" s="9"/>
      <c r="I7" s="9"/>
      <c r="J7" s="9"/>
      <c r="K7" s="9"/>
      <c r="L7" s="9"/>
      <c r="M7" s="9"/>
    </row>
    <row r="8" spans="1:14" ht="18.75" x14ac:dyDescent="0.3">
      <c r="A8" s="9"/>
      <c r="B8" s="71"/>
      <c r="C8" s="71"/>
      <c r="D8" s="71"/>
      <c r="E8" s="71"/>
      <c r="F8" s="71"/>
      <c r="G8" s="11"/>
      <c r="H8" s="11" t="s">
        <v>5</v>
      </c>
      <c r="I8" s="11"/>
      <c r="J8" s="9"/>
      <c r="K8" s="9"/>
      <c r="L8" s="9"/>
      <c r="M8" s="9"/>
    </row>
    <row r="9" spans="1:14" ht="18.75" x14ac:dyDescent="0.3">
      <c r="A9" s="9"/>
      <c r="B9" s="70"/>
      <c r="C9" s="70"/>
      <c r="D9" s="70"/>
      <c r="E9" s="70"/>
      <c r="F9" s="70"/>
      <c r="G9" s="9"/>
      <c r="H9" s="12" t="s">
        <v>6</v>
      </c>
      <c r="I9" s="13">
        <v>1234</v>
      </c>
      <c r="J9" s="14" t="s">
        <v>7</v>
      </c>
      <c r="K9" s="15" t="s">
        <v>165</v>
      </c>
      <c r="L9" s="14" t="s">
        <v>8</v>
      </c>
      <c r="M9" s="15" t="s">
        <v>9</v>
      </c>
    </row>
    <row r="10" spans="1:14" ht="18.75" x14ac:dyDescent="0.3">
      <c r="A10" s="9"/>
      <c r="B10" s="71"/>
      <c r="C10" s="71"/>
      <c r="D10" s="71"/>
      <c r="E10" s="71"/>
      <c r="F10" s="71"/>
      <c r="G10" s="11"/>
      <c r="H10" s="11"/>
      <c r="I10" s="11"/>
      <c r="J10" s="9"/>
      <c r="K10" s="9"/>
      <c r="L10" s="9"/>
      <c r="M10" s="9"/>
    </row>
    <row r="11" spans="1:14" ht="18.75" x14ac:dyDescent="0.3">
      <c r="A11" s="9"/>
      <c r="B11" s="70"/>
      <c r="C11" s="70"/>
      <c r="D11" s="70"/>
      <c r="E11" s="70"/>
      <c r="F11" s="70"/>
      <c r="G11" s="9"/>
      <c r="H11" s="9"/>
      <c r="I11" s="9"/>
      <c r="J11" s="9"/>
      <c r="K11" s="9"/>
      <c r="L11" s="9"/>
      <c r="M11" s="9"/>
    </row>
    <row r="12" spans="1:14" ht="18.75" x14ac:dyDescent="0.3">
      <c r="A12" s="9"/>
      <c r="B12" s="71"/>
      <c r="C12" s="71"/>
      <c r="D12" s="71"/>
      <c r="E12" s="71"/>
      <c r="F12" s="71"/>
      <c r="G12" s="11"/>
      <c r="H12" s="16" t="s">
        <v>10</v>
      </c>
      <c r="I12" s="16"/>
      <c r="J12" s="9"/>
      <c r="K12" s="9"/>
      <c r="L12" s="9"/>
      <c r="M12" s="9"/>
    </row>
    <row r="13" spans="1:14" ht="18.75" x14ac:dyDescent="0.3">
      <c r="A13" s="9"/>
      <c r="B13" s="70"/>
      <c r="C13" s="70"/>
      <c r="D13" s="70"/>
      <c r="E13" s="70"/>
      <c r="F13" s="70"/>
      <c r="G13" s="9"/>
      <c r="H13" s="9"/>
      <c r="I13" s="9"/>
      <c r="J13" s="9"/>
      <c r="K13" s="9"/>
      <c r="L13" s="9"/>
      <c r="M13" s="9"/>
    </row>
    <row r="14" spans="1:14" ht="18.75" x14ac:dyDescent="0.3">
      <c r="A14" s="9"/>
      <c r="B14" s="71"/>
      <c r="C14" s="71"/>
      <c r="D14" s="71"/>
      <c r="E14" s="71"/>
      <c r="F14" s="71"/>
      <c r="G14" s="36"/>
      <c r="H14" s="62" t="s">
        <v>11</v>
      </c>
      <c r="I14" s="62"/>
      <c r="J14" s="62"/>
      <c r="K14" s="62"/>
      <c r="L14" s="62"/>
      <c r="M14" s="62"/>
    </row>
    <row r="15" spans="1:14" ht="18.75" x14ac:dyDescent="0.3">
      <c r="A15" s="9"/>
      <c r="B15" s="70"/>
      <c r="C15" s="70"/>
      <c r="D15" s="70"/>
      <c r="E15" s="70"/>
      <c r="F15" s="70"/>
      <c r="G15" s="37"/>
      <c r="H15" s="62"/>
      <c r="I15" s="62"/>
      <c r="J15" s="62"/>
      <c r="K15" s="62"/>
      <c r="L15" s="62"/>
      <c r="M15" s="62"/>
    </row>
    <row r="16" spans="1:14" ht="18.75" x14ac:dyDescent="0.3">
      <c r="A16" s="9"/>
      <c r="B16" s="71"/>
      <c r="C16" s="71"/>
      <c r="D16" s="71"/>
      <c r="E16" s="71"/>
      <c r="F16" s="71"/>
      <c r="G16" s="36"/>
      <c r="H16" s="62"/>
      <c r="I16" s="62"/>
      <c r="J16" s="62"/>
      <c r="K16" s="62"/>
      <c r="L16" s="62"/>
      <c r="M16" s="62"/>
    </row>
    <row r="17" spans="1:13" ht="18.75" x14ac:dyDescent="0.3">
      <c r="A17" s="9"/>
      <c r="B17" s="70"/>
      <c r="C17" s="70"/>
      <c r="D17" s="70"/>
      <c r="E17" s="70"/>
      <c r="F17" s="70"/>
      <c r="G17" s="37"/>
      <c r="H17" s="62"/>
      <c r="I17" s="62"/>
      <c r="J17" s="62"/>
      <c r="K17" s="62"/>
      <c r="L17" s="62"/>
      <c r="M17" s="62"/>
    </row>
    <row r="18" spans="1:13" ht="18.75" x14ac:dyDescent="0.3">
      <c r="A18" s="9"/>
      <c r="B18" s="71"/>
      <c r="C18" s="71"/>
      <c r="D18" s="71"/>
      <c r="E18" s="71"/>
      <c r="F18" s="71"/>
      <c r="G18" s="36"/>
      <c r="H18" s="36"/>
      <c r="I18" s="36"/>
      <c r="J18" s="37"/>
      <c r="K18" s="37"/>
      <c r="L18" s="37"/>
      <c r="M18" s="37"/>
    </row>
    <row r="19" spans="1:13" ht="15" customHeight="1" x14ac:dyDescent="0.3">
      <c r="A19" s="9"/>
      <c r="B19" s="70"/>
      <c r="C19" s="70"/>
      <c r="D19" s="70"/>
      <c r="E19" s="70"/>
      <c r="F19" s="70"/>
      <c r="G19" s="37"/>
      <c r="H19" s="62" t="s">
        <v>143</v>
      </c>
      <c r="I19" s="62"/>
      <c r="J19" s="62"/>
      <c r="K19" s="62"/>
      <c r="L19" s="62"/>
      <c r="M19" s="62"/>
    </row>
    <row r="20" spans="1:13" ht="18.75" x14ac:dyDescent="0.3">
      <c r="A20" s="9"/>
      <c r="B20" s="71"/>
      <c r="C20" s="71"/>
      <c r="D20" s="71"/>
      <c r="E20" s="71"/>
      <c r="F20" s="71"/>
      <c r="G20" s="36"/>
      <c r="H20" s="62"/>
      <c r="I20" s="62"/>
      <c r="J20" s="62"/>
      <c r="K20" s="62"/>
      <c r="L20" s="62"/>
      <c r="M20" s="62"/>
    </row>
    <row r="21" spans="1:13" ht="18.75" x14ac:dyDescent="0.3">
      <c r="A21" s="9"/>
      <c r="B21" s="70"/>
      <c r="C21" s="70"/>
      <c r="D21" s="70"/>
      <c r="E21" s="70"/>
      <c r="F21" s="70"/>
      <c r="G21" s="37"/>
      <c r="H21" s="62"/>
      <c r="I21" s="62"/>
      <c r="J21" s="62"/>
      <c r="K21" s="62"/>
      <c r="L21" s="62"/>
      <c r="M21" s="62"/>
    </row>
    <row r="22" spans="1:13" ht="18.75" x14ac:dyDescent="0.3">
      <c r="A22" s="9"/>
      <c r="B22" s="71"/>
      <c r="C22" s="71"/>
      <c r="D22" s="71"/>
      <c r="E22" s="71"/>
      <c r="F22" s="71"/>
      <c r="G22" s="36"/>
      <c r="H22" s="38"/>
      <c r="I22" s="38"/>
      <c r="J22" s="38"/>
      <c r="K22" s="38"/>
      <c r="L22" s="38"/>
      <c r="M22" s="38"/>
    </row>
    <row r="23" spans="1:13" ht="15" customHeight="1" x14ac:dyDescent="0.3">
      <c r="A23" s="9"/>
      <c r="B23" s="70"/>
      <c r="C23" s="70"/>
      <c r="D23" s="70"/>
      <c r="E23" s="70"/>
      <c r="F23" s="70"/>
      <c r="G23" s="37"/>
      <c r="H23" s="62" t="s">
        <v>144</v>
      </c>
      <c r="I23" s="62"/>
      <c r="J23" s="62"/>
      <c r="K23" s="62"/>
      <c r="L23" s="62"/>
      <c r="M23" s="62"/>
    </row>
    <row r="24" spans="1:13" ht="18.75" x14ac:dyDescent="0.3">
      <c r="A24" s="9"/>
      <c r="B24" s="71"/>
      <c r="C24" s="71"/>
      <c r="D24" s="71"/>
      <c r="E24" s="71"/>
      <c r="F24" s="71"/>
      <c r="G24" s="36"/>
      <c r="H24" s="62"/>
      <c r="I24" s="62"/>
      <c r="J24" s="62"/>
      <c r="K24" s="62"/>
      <c r="L24" s="62"/>
      <c r="M24" s="62"/>
    </row>
    <row r="25" spans="1:13" ht="18.75" x14ac:dyDescent="0.3">
      <c r="A25" s="9"/>
      <c r="B25" s="70"/>
      <c r="C25" s="70"/>
      <c r="D25" s="70"/>
      <c r="E25" s="70"/>
      <c r="F25" s="70"/>
      <c r="G25" s="37"/>
      <c r="H25" s="62"/>
      <c r="I25" s="62"/>
      <c r="J25" s="62"/>
      <c r="K25" s="62"/>
      <c r="L25" s="62"/>
      <c r="M25" s="62"/>
    </row>
    <row r="26" spans="1:13" ht="18.75" x14ac:dyDescent="0.3">
      <c r="A26" s="9"/>
      <c r="B26" s="71"/>
      <c r="C26" s="71"/>
      <c r="D26" s="71"/>
      <c r="E26" s="71"/>
      <c r="F26" s="71"/>
      <c r="G26" s="36"/>
      <c r="H26" s="36"/>
      <c r="I26" s="36"/>
      <c r="J26" s="37"/>
      <c r="K26" s="37"/>
      <c r="L26" s="37"/>
      <c r="M26" s="37"/>
    </row>
    <row r="27" spans="1:13" ht="15" customHeight="1" x14ac:dyDescent="0.3">
      <c r="A27" s="9"/>
      <c r="B27" s="70"/>
      <c r="C27" s="70"/>
      <c r="D27" s="70"/>
      <c r="E27" s="70"/>
      <c r="F27" s="70"/>
      <c r="G27" s="37"/>
      <c r="H27" s="62" t="s">
        <v>145</v>
      </c>
      <c r="I27" s="62"/>
      <c r="J27" s="62"/>
      <c r="K27" s="62"/>
      <c r="L27" s="62"/>
      <c r="M27" s="62"/>
    </row>
    <row r="28" spans="1:13" ht="18.75" x14ac:dyDescent="0.3">
      <c r="A28" s="9"/>
      <c r="B28" s="71"/>
      <c r="C28" s="71"/>
      <c r="D28" s="71"/>
      <c r="E28" s="71"/>
      <c r="F28" s="71"/>
      <c r="G28" s="36"/>
      <c r="H28" s="62"/>
      <c r="I28" s="62"/>
      <c r="J28" s="62"/>
      <c r="K28" s="62"/>
      <c r="L28" s="62"/>
      <c r="M28" s="62"/>
    </row>
    <row r="29" spans="1:13" ht="18.75" x14ac:dyDescent="0.3">
      <c r="A29" s="9"/>
      <c r="B29" s="70"/>
      <c r="C29" s="70"/>
      <c r="D29" s="70"/>
      <c r="E29" s="70"/>
      <c r="F29" s="70"/>
      <c r="G29" s="37"/>
      <c r="H29" s="62"/>
      <c r="I29" s="62"/>
      <c r="J29" s="62"/>
      <c r="K29" s="62"/>
      <c r="L29" s="62"/>
      <c r="M29" s="62"/>
    </row>
    <row r="30" spans="1:13" ht="18.75" x14ac:dyDescent="0.3">
      <c r="A30" s="9"/>
      <c r="B30" s="71"/>
      <c r="C30" s="71"/>
      <c r="D30" s="71"/>
      <c r="E30" s="71"/>
      <c r="F30" s="71"/>
      <c r="G30" s="36"/>
      <c r="H30" s="36"/>
      <c r="I30" s="36"/>
      <c r="J30" s="37"/>
      <c r="K30" s="37"/>
      <c r="L30" s="37"/>
      <c r="M30" s="37"/>
    </row>
    <row r="31" spans="1:13" ht="18.75" x14ac:dyDescent="0.3">
      <c r="A31" s="9"/>
      <c r="B31" s="70"/>
      <c r="C31" s="70"/>
      <c r="D31" s="70"/>
      <c r="E31" s="70"/>
      <c r="F31" s="70"/>
      <c r="G31" s="37"/>
      <c r="H31" s="62" t="s">
        <v>146</v>
      </c>
      <c r="I31" s="62"/>
      <c r="J31" s="62"/>
      <c r="K31" s="62"/>
      <c r="L31" s="62"/>
      <c r="M31" s="62"/>
    </row>
    <row r="32" spans="1:13" ht="18.75" x14ac:dyDescent="0.3">
      <c r="A32" s="9"/>
      <c r="B32" s="71"/>
      <c r="C32" s="71"/>
      <c r="D32" s="71"/>
      <c r="E32" s="71"/>
      <c r="F32" s="71"/>
      <c r="G32" s="36"/>
      <c r="H32" s="62"/>
      <c r="I32" s="62"/>
      <c r="J32" s="62"/>
      <c r="K32" s="62"/>
      <c r="L32" s="62"/>
      <c r="M32" s="62"/>
    </row>
    <row r="33" spans="1:13" ht="18.75" x14ac:dyDescent="0.3">
      <c r="A33" s="9"/>
      <c r="B33" s="70"/>
      <c r="C33" s="70"/>
      <c r="D33" s="70"/>
      <c r="E33" s="70"/>
      <c r="F33" s="70"/>
      <c r="G33" s="37"/>
      <c r="H33" s="62"/>
      <c r="I33" s="62"/>
      <c r="J33" s="62"/>
      <c r="K33" s="62"/>
      <c r="L33" s="62"/>
      <c r="M33" s="62"/>
    </row>
    <row r="34" spans="1:13" ht="18.75" x14ac:dyDescent="0.3">
      <c r="A34" s="9"/>
      <c r="B34" s="71"/>
      <c r="C34" s="71"/>
      <c r="D34" s="71"/>
      <c r="E34" s="71"/>
      <c r="F34" s="71"/>
      <c r="G34" s="36"/>
      <c r="H34" s="36"/>
      <c r="I34" s="36"/>
      <c r="J34" s="37"/>
      <c r="K34" s="37"/>
      <c r="L34" s="37"/>
      <c r="M34" s="37"/>
    </row>
    <row r="35" spans="1:13" ht="18.75" x14ac:dyDescent="0.3">
      <c r="A35" s="9"/>
      <c r="B35" s="70"/>
      <c r="C35" s="70"/>
      <c r="D35" s="70"/>
      <c r="E35" s="70"/>
      <c r="F35" s="70"/>
      <c r="G35" s="37"/>
      <c r="H35" s="62" t="s">
        <v>12</v>
      </c>
      <c r="I35" s="62"/>
      <c r="J35" s="62"/>
      <c r="K35" s="62"/>
      <c r="L35" s="62"/>
      <c r="M35" s="62"/>
    </row>
    <row r="36" spans="1:13" ht="18.75" x14ac:dyDescent="0.3">
      <c r="A36" s="9"/>
      <c r="B36" s="71"/>
      <c r="C36" s="71"/>
      <c r="D36" s="71"/>
      <c r="E36" s="71"/>
      <c r="F36" s="71"/>
      <c r="G36" s="36"/>
      <c r="H36" s="62"/>
      <c r="I36" s="62"/>
      <c r="J36" s="62"/>
      <c r="K36" s="62"/>
      <c r="L36" s="62"/>
      <c r="M36" s="62"/>
    </row>
    <row r="37" spans="1:13" ht="18.75" x14ac:dyDescent="0.3">
      <c r="A37" s="9"/>
      <c r="B37" s="70"/>
      <c r="C37" s="70"/>
      <c r="D37" s="70"/>
      <c r="E37" s="70"/>
      <c r="F37" s="70"/>
      <c r="G37" s="37"/>
      <c r="H37" s="62"/>
      <c r="I37" s="62"/>
      <c r="J37" s="62"/>
      <c r="K37" s="62"/>
      <c r="L37" s="62"/>
      <c r="M37" s="62"/>
    </row>
    <row r="38" spans="1:13" ht="18.75" x14ac:dyDescent="0.3">
      <c r="A38" s="9"/>
      <c r="B38" s="71"/>
      <c r="C38" s="71"/>
      <c r="D38" s="71"/>
      <c r="E38" s="71"/>
      <c r="F38" s="71"/>
      <c r="G38" s="36"/>
      <c r="H38" s="72"/>
      <c r="I38" s="72"/>
      <c r="J38" s="72"/>
      <c r="K38" s="72"/>
      <c r="L38" s="72"/>
      <c r="M38" s="72"/>
    </row>
    <row r="39" spans="1:13" ht="18.75" x14ac:dyDescent="0.3">
      <c r="A39" s="9"/>
      <c r="B39" s="9"/>
      <c r="C39" s="9"/>
      <c r="D39" s="17"/>
      <c r="E39" s="9"/>
      <c r="F39" s="9"/>
      <c r="G39" s="37"/>
      <c r="H39" s="66"/>
      <c r="I39" s="66"/>
      <c r="J39" s="66"/>
      <c r="K39" s="66"/>
      <c r="L39" s="66"/>
      <c r="M39" s="66"/>
    </row>
    <row r="40" spans="1:13" ht="18.75" x14ac:dyDescent="0.3">
      <c r="A40" s="9"/>
      <c r="B40" s="9" t="s">
        <v>13</v>
      </c>
      <c r="C40" s="9"/>
      <c r="D40" s="17"/>
      <c r="E40" s="9"/>
      <c r="F40" s="9"/>
      <c r="G40" s="37"/>
      <c r="H40" s="67"/>
      <c r="I40" s="67"/>
      <c r="J40" s="67"/>
      <c r="K40" s="67"/>
      <c r="L40" s="67"/>
      <c r="M40" s="67"/>
    </row>
    <row r="41" spans="1:13" ht="18.75" x14ac:dyDescent="0.3">
      <c r="A41" s="9"/>
      <c r="B41" s="68"/>
      <c r="C41" s="68"/>
      <c r="D41" s="68"/>
      <c r="E41" s="68"/>
      <c r="F41" s="68"/>
      <c r="G41" s="37"/>
      <c r="H41" s="66"/>
      <c r="I41" s="66"/>
      <c r="J41" s="66"/>
      <c r="K41" s="66"/>
      <c r="L41" s="66"/>
      <c r="M41" s="66"/>
    </row>
    <row r="42" spans="1:13" ht="18.75" x14ac:dyDescent="0.3">
      <c r="A42" s="9"/>
      <c r="B42" s="69"/>
      <c r="C42" s="69"/>
      <c r="D42" s="69"/>
      <c r="E42" s="69"/>
      <c r="F42" s="69"/>
      <c r="G42" s="36"/>
      <c r="H42" s="67"/>
      <c r="I42" s="67"/>
      <c r="J42" s="67"/>
      <c r="K42" s="67"/>
      <c r="L42" s="67"/>
      <c r="M42" s="67"/>
    </row>
    <row r="43" spans="1:13" ht="18.75" x14ac:dyDescent="0.3">
      <c r="A43" s="9"/>
      <c r="B43" s="73" t="s">
        <v>68</v>
      </c>
      <c r="C43" s="73"/>
      <c r="D43" s="73"/>
      <c r="E43" s="73"/>
      <c r="F43" s="73"/>
      <c r="G43" s="39"/>
      <c r="H43" s="66"/>
      <c r="I43" s="66"/>
      <c r="J43" s="66"/>
      <c r="K43" s="66"/>
      <c r="L43" s="66"/>
      <c r="M43" s="66"/>
    </row>
    <row r="44" spans="1:13" ht="18.75" x14ac:dyDescent="0.3">
      <c r="A44" s="9"/>
      <c r="B44" s="9"/>
      <c r="C44" s="9"/>
      <c r="D44" s="17"/>
      <c r="E44" s="9"/>
      <c r="F44" s="9"/>
      <c r="G44" s="37"/>
      <c r="H44" s="67"/>
      <c r="I44" s="67"/>
      <c r="J44" s="67"/>
      <c r="K44" s="67"/>
      <c r="L44" s="67"/>
      <c r="M44" s="67"/>
    </row>
    <row r="45" spans="1:13" ht="18.75" x14ac:dyDescent="0.3">
      <c r="A45" s="9"/>
      <c r="B45" s="9" t="s">
        <v>14</v>
      </c>
      <c r="C45" s="9"/>
      <c r="D45" s="17"/>
      <c r="E45" s="9"/>
      <c r="F45" s="9"/>
      <c r="G45" s="37"/>
      <c r="H45" s="37"/>
      <c r="I45" s="37"/>
      <c r="J45" s="37"/>
      <c r="K45" s="37"/>
      <c r="L45" s="37"/>
      <c r="M45" s="37"/>
    </row>
    <row r="46" spans="1:13" ht="18.75" x14ac:dyDescent="0.3">
      <c r="A46" s="9"/>
      <c r="B46" s="18"/>
      <c r="C46" s="18"/>
      <c r="D46" s="14"/>
      <c r="E46" s="18"/>
      <c r="F46" s="18"/>
      <c r="G46" s="36"/>
      <c r="H46" s="74" t="s">
        <v>15</v>
      </c>
      <c r="I46" s="74"/>
      <c r="J46" s="74"/>
      <c r="K46" s="74"/>
      <c r="L46" s="74"/>
      <c r="M46" s="74"/>
    </row>
    <row r="47" spans="1:13" ht="18.75" x14ac:dyDescent="0.3">
      <c r="A47" s="9"/>
      <c r="B47" s="75" t="s">
        <v>16</v>
      </c>
      <c r="C47" s="75"/>
      <c r="D47" s="75"/>
      <c r="E47" s="75"/>
      <c r="F47" s="75"/>
      <c r="G47" s="40"/>
      <c r="H47" s="74"/>
      <c r="I47" s="74"/>
      <c r="J47" s="74"/>
      <c r="K47" s="74"/>
      <c r="L47" s="74"/>
      <c r="M47" s="74"/>
    </row>
    <row r="48" spans="1:13" ht="18.75" x14ac:dyDescent="0.3">
      <c r="A48" s="9"/>
      <c r="B48" s="9"/>
      <c r="C48" s="9"/>
      <c r="D48" s="17"/>
      <c r="E48" s="9"/>
      <c r="F48" s="9"/>
      <c r="G48" s="9"/>
      <c r="H48" s="9"/>
      <c r="I48" s="9"/>
      <c r="J48" s="9"/>
      <c r="K48" s="9"/>
      <c r="L48" s="9"/>
      <c r="M48" s="9"/>
    </row>
    <row r="49" spans="1:16" ht="18.75" x14ac:dyDescent="0.3">
      <c r="A49" s="9"/>
      <c r="B49" s="9"/>
      <c r="C49" s="9"/>
      <c r="D49" s="17"/>
      <c r="E49" s="9"/>
      <c r="F49" s="9"/>
      <c r="G49" s="9"/>
      <c r="H49" s="9"/>
      <c r="I49" s="9"/>
      <c r="J49" s="9"/>
      <c r="K49" s="9"/>
      <c r="L49" s="9"/>
      <c r="M49" s="9"/>
    </row>
    <row r="50" spans="1:16" ht="18.75" x14ac:dyDescent="0.3">
      <c r="A50" s="9"/>
      <c r="B50" s="9"/>
      <c r="C50" s="9"/>
      <c r="D50" s="17"/>
      <c r="E50" s="9"/>
      <c r="F50" s="9"/>
      <c r="G50" s="9"/>
      <c r="H50" s="9"/>
      <c r="I50" s="9"/>
      <c r="J50" s="9"/>
      <c r="K50" s="9"/>
      <c r="L50" s="9"/>
      <c r="M50" s="9"/>
    </row>
    <row r="51" spans="1:16" ht="18.75" x14ac:dyDescent="0.3">
      <c r="A51" s="9"/>
      <c r="B51" s="61" t="s">
        <v>17</v>
      </c>
      <c r="C51" s="61"/>
      <c r="D51" s="61"/>
      <c r="E51" s="61"/>
      <c r="F51" s="61"/>
      <c r="G51" s="9"/>
      <c r="H51" s="80" t="s">
        <v>18</v>
      </c>
      <c r="I51" s="81"/>
      <c r="J51" s="84" t="s">
        <v>19</v>
      </c>
      <c r="K51" s="84" t="s">
        <v>20</v>
      </c>
      <c r="L51" s="84" t="s">
        <v>21</v>
      </c>
      <c r="M51" s="84" t="s">
        <v>22</v>
      </c>
    </row>
    <row r="52" spans="1:16" ht="18.75" x14ac:dyDescent="0.3">
      <c r="A52" s="9"/>
      <c r="B52" s="61" t="s">
        <v>23</v>
      </c>
      <c r="C52" s="61"/>
      <c r="D52" s="61"/>
      <c r="E52" s="61"/>
      <c r="F52" s="61"/>
      <c r="G52" s="9"/>
      <c r="H52" s="82"/>
      <c r="I52" s="83"/>
      <c r="J52" s="84"/>
      <c r="K52" s="84"/>
      <c r="L52" s="84"/>
      <c r="M52" s="84"/>
    </row>
    <row r="53" spans="1:16" ht="18.75" x14ac:dyDescent="0.3">
      <c r="A53" s="9"/>
      <c r="B53" s="9"/>
      <c r="C53" s="9"/>
      <c r="D53" s="17"/>
      <c r="E53" s="9"/>
      <c r="F53" s="9"/>
      <c r="G53" s="9"/>
      <c r="H53" s="86" t="s">
        <v>24</v>
      </c>
      <c r="I53" s="87"/>
      <c r="J53" s="85">
        <v>5504.4</v>
      </c>
      <c r="K53" s="85">
        <v>2891.54</v>
      </c>
      <c r="L53" s="85">
        <v>22192.880000000001</v>
      </c>
      <c r="M53" s="77">
        <v>9203.51</v>
      </c>
    </row>
    <row r="54" spans="1:16" ht="18.75" x14ac:dyDescent="0.3">
      <c r="A54" s="9"/>
      <c r="B54" s="37" t="s">
        <v>134</v>
      </c>
      <c r="C54" s="9"/>
      <c r="D54" s="49" t="s">
        <v>136</v>
      </c>
      <c r="E54" s="90">
        <f>+IncStDEC!C26</f>
        <v>38917.319999999992</v>
      </c>
      <c r="F54" s="90"/>
      <c r="G54" s="9"/>
      <c r="H54" s="88"/>
      <c r="I54" s="89"/>
      <c r="J54" s="85"/>
      <c r="K54" s="85"/>
      <c r="L54" s="85"/>
      <c r="M54" s="78"/>
      <c r="O54" t="s">
        <v>69</v>
      </c>
    </row>
    <row r="55" spans="1:16" ht="18.75" x14ac:dyDescent="0.3">
      <c r="A55" s="9"/>
      <c r="B55" s="3" t="s">
        <v>135</v>
      </c>
      <c r="C55" s="9"/>
      <c r="D55" s="49" t="s">
        <v>158</v>
      </c>
      <c r="E55" s="94">
        <f>SUM(+IncStDEC!E47)</f>
        <v>6049.5719999999983</v>
      </c>
      <c r="F55" s="94"/>
      <c r="G55" s="9"/>
      <c r="H55" s="19"/>
      <c r="I55" s="20"/>
      <c r="J55" s="85">
        <v>68.41</v>
      </c>
      <c r="K55" s="85">
        <v>59412.01</v>
      </c>
      <c r="L55" s="85">
        <v>4767.78</v>
      </c>
      <c r="M55" s="76">
        <v>485.74</v>
      </c>
    </row>
    <row r="56" spans="1:16" ht="15" customHeight="1" x14ac:dyDescent="0.3">
      <c r="A56" s="9"/>
      <c r="B56" s="9"/>
      <c r="C56" s="9"/>
      <c r="D56" s="49"/>
      <c r="E56" s="23"/>
      <c r="F56" s="23"/>
      <c r="G56" s="9"/>
      <c r="H56" s="92" t="s">
        <v>25</v>
      </c>
      <c r="I56" s="93"/>
      <c r="J56" s="85"/>
      <c r="K56" s="85"/>
      <c r="L56" s="85"/>
      <c r="M56" s="77"/>
    </row>
    <row r="57" spans="1:16" ht="18.75" x14ac:dyDescent="0.3">
      <c r="A57" s="9"/>
      <c r="B57" s="9" t="s">
        <v>133</v>
      </c>
      <c r="C57" s="9"/>
      <c r="D57" s="49" t="s">
        <v>161</v>
      </c>
      <c r="E57" s="90">
        <f>+IncStDEC!C60</f>
        <v>31679.989999999998</v>
      </c>
      <c r="F57" s="90"/>
      <c r="G57" s="9"/>
      <c r="H57" s="88"/>
      <c r="I57" s="89"/>
      <c r="J57" s="85"/>
      <c r="K57" s="85"/>
      <c r="L57" s="85"/>
      <c r="M57" s="78"/>
      <c r="O57" t="s">
        <v>70</v>
      </c>
    </row>
    <row r="58" spans="1:16" ht="18.75" x14ac:dyDescent="0.3">
      <c r="A58" s="9"/>
      <c r="B58" s="9"/>
      <c r="C58" s="9"/>
      <c r="D58" s="49"/>
      <c r="E58" s="23"/>
      <c r="F58" s="23"/>
      <c r="G58" s="9"/>
      <c r="H58" s="19"/>
      <c r="I58" s="20"/>
      <c r="J58" s="79">
        <f>+J55+J53</f>
        <v>5572.8099999999995</v>
      </c>
      <c r="K58" s="79">
        <f>+K55+K53</f>
        <v>62303.55</v>
      </c>
      <c r="L58" s="79">
        <f>+L55+L53</f>
        <v>26960.66</v>
      </c>
      <c r="M58" s="98">
        <f>+M55+M53</f>
        <v>9689.25</v>
      </c>
    </row>
    <row r="59" spans="1:16" ht="15" customHeight="1" x14ac:dyDescent="0.3">
      <c r="A59" s="9"/>
      <c r="B59" s="43" t="s">
        <v>27</v>
      </c>
      <c r="C59" s="9"/>
      <c r="D59" s="49"/>
      <c r="E59" s="91">
        <f>+E54+E55-E57</f>
        <v>13286.901999999995</v>
      </c>
      <c r="F59" s="91"/>
      <c r="G59" s="9"/>
      <c r="H59" s="92" t="s">
        <v>28</v>
      </c>
      <c r="I59" s="93"/>
      <c r="J59" s="79"/>
      <c r="K59" s="79"/>
      <c r="L59" s="79"/>
      <c r="M59" s="99"/>
    </row>
    <row r="60" spans="1:16" ht="18.75" x14ac:dyDescent="0.3">
      <c r="A60" s="9"/>
      <c r="B60" s="9"/>
      <c r="C60" s="9"/>
      <c r="D60" s="49"/>
      <c r="E60" s="23"/>
      <c r="F60" s="23"/>
      <c r="G60" s="9"/>
      <c r="H60" s="88"/>
      <c r="I60" s="89"/>
      <c r="J60" s="79"/>
      <c r="K60" s="79"/>
      <c r="L60" s="79"/>
      <c r="M60" s="100"/>
      <c r="O60" t="s">
        <v>71</v>
      </c>
    </row>
    <row r="61" spans="1:16" ht="18.75" x14ac:dyDescent="0.3">
      <c r="A61" s="9"/>
      <c r="B61" s="41" t="s">
        <v>29</v>
      </c>
      <c r="C61" s="9"/>
      <c r="D61" s="49" t="s">
        <v>162</v>
      </c>
      <c r="E61" s="90">
        <f>+IncStDEC!C32</f>
        <v>17046.5</v>
      </c>
      <c r="F61" s="90"/>
      <c r="G61" s="9"/>
      <c r="H61" s="19"/>
      <c r="I61" s="20"/>
      <c r="J61" s="79">
        <v>0</v>
      </c>
      <c r="K61" s="79">
        <v>50597.4</v>
      </c>
      <c r="L61" s="79">
        <v>648</v>
      </c>
      <c r="M61" s="98">
        <v>0</v>
      </c>
    </row>
    <row r="62" spans="1:16" ht="15" customHeight="1" x14ac:dyDescent="0.3">
      <c r="A62" s="9"/>
      <c r="B62" s="9"/>
      <c r="C62" s="9"/>
      <c r="D62" s="49"/>
      <c r="E62" s="23"/>
      <c r="F62" s="23"/>
      <c r="G62" s="9"/>
      <c r="H62" s="92" t="s">
        <v>30</v>
      </c>
      <c r="I62" s="93"/>
      <c r="J62" s="79">
        <v>1072.5</v>
      </c>
      <c r="K62" s="79"/>
      <c r="L62" s="79">
        <v>8204.1200000000008</v>
      </c>
      <c r="M62" s="99">
        <v>3855.61</v>
      </c>
    </row>
    <row r="63" spans="1:16" ht="18.75" x14ac:dyDescent="0.3">
      <c r="A63" s="9"/>
      <c r="B63" s="42" t="s">
        <v>31</v>
      </c>
      <c r="C63" s="9"/>
      <c r="D63" s="49"/>
      <c r="E63" s="91">
        <f>+E59+E61</f>
        <v>30333.401999999995</v>
      </c>
      <c r="F63" s="91"/>
      <c r="G63" s="9"/>
      <c r="H63" s="88"/>
      <c r="I63" s="89"/>
      <c r="J63" s="79"/>
      <c r="K63" s="79"/>
      <c r="L63" s="79"/>
      <c r="M63" s="100"/>
      <c r="O63" t="s">
        <v>72</v>
      </c>
    </row>
    <row r="64" spans="1:16" ht="18.75" x14ac:dyDescent="0.3">
      <c r="A64" s="9"/>
      <c r="B64" s="9"/>
      <c r="C64" s="9"/>
      <c r="D64" s="49"/>
      <c r="E64" s="23"/>
      <c r="F64" s="23"/>
      <c r="G64" s="9"/>
      <c r="H64" s="19"/>
      <c r="I64" s="20"/>
      <c r="J64" s="101">
        <f>+J58-J61</f>
        <v>5572.8099999999995</v>
      </c>
      <c r="K64" s="101">
        <f>+K58-K61</f>
        <v>11706.150000000001</v>
      </c>
      <c r="L64" s="101">
        <f>+L58-L61</f>
        <v>26312.66</v>
      </c>
      <c r="M64" s="95">
        <f>+M58-M61</f>
        <v>9689.25</v>
      </c>
      <c r="P64" t="s">
        <v>65</v>
      </c>
    </row>
    <row r="65" spans="1:16" ht="15" customHeight="1" x14ac:dyDescent="0.3">
      <c r="A65" s="9"/>
      <c r="B65" s="9" t="s">
        <v>32</v>
      </c>
      <c r="C65" s="9"/>
      <c r="D65" s="49" t="s">
        <v>163</v>
      </c>
      <c r="E65" s="90">
        <f>+IncStDEC!C68</f>
        <v>7053.66</v>
      </c>
      <c r="F65" s="90"/>
      <c r="G65" s="9"/>
      <c r="H65" s="92" t="s">
        <v>33</v>
      </c>
      <c r="I65" s="93"/>
      <c r="J65" s="101">
        <f>+J58-J62</f>
        <v>4500.3099999999995</v>
      </c>
      <c r="K65" s="101">
        <f>+K58-K62</f>
        <v>62303.55</v>
      </c>
      <c r="L65" s="101">
        <f>+L58-L62</f>
        <v>18756.54</v>
      </c>
      <c r="M65" s="96">
        <f>+M58-M62</f>
        <v>5833.6399999999994</v>
      </c>
      <c r="P65" t="s">
        <v>66</v>
      </c>
    </row>
    <row r="66" spans="1:16" ht="18.75" x14ac:dyDescent="0.3">
      <c r="A66" s="9"/>
      <c r="B66" s="9"/>
      <c r="C66" s="9"/>
      <c r="D66" s="49"/>
      <c r="E66" s="23"/>
      <c r="F66" s="23"/>
      <c r="G66" s="9"/>
      <c r="H66" s="88"/>
      <c r="I66" s="89"/>
      <c r="J66" s="101"/>
      <c r="K66" s="101"/>
      <c r="L66" s="101"/>
      <c r="M66" s="97"/>
      <c r="O66" t="s">
        <v>71</v>
      </c>
      <c r="P66" s="4" t="s">
        <v>67</v>
      </c>
    </row>
    <row r="67" spans="1:16" ht="18.75" x14ac:dyDescent="0.3">
      <c r="A67" s="9"/>
      <c r="B67" s="44" t="s">
        <v>34</v>
      </c>
      <c r="C67" s="9"/>
      <c r="D67" s="49" t="s">
        <v>164</v>
      </c>
      <c r="E67" s="90">
        <f>+IncStDEC!C87</f>
        <v>14711.41</v>
      </c>
      <c r="F67" s="90"/>
      <c r="G67" s="9"/>
      <c r="H67" s="19"/>
      <c r="I67" s="20"/>
      <c r="J67" s="22"/>
      <c r="K67" s="22"/>
      <c r="L67" s="22"/>
      <c r="M67" s="21"/>
    </row>
    <row r="68" spans="1:16" ht="15" customHeight="1" x14ac:dyDescent="0.3">
      <c r="A68" s="9"/>
      <c r="B68" s="9"/>
      <c r="C68" s="9"/>
      <c r="D68" s="17"/>
      <c r="E68" s="23"/>
      <c r="F68" s="23"/>
      <c r="G68" s="9"/>
      <c r="H68" s="92" t="s">
        <v>51</v>
      </c>
      <c r="I68" s="93"/>
      <c r="J68" s="78">
        <v>0</v>
      </c>
      <c r="K68" s="78">
        <v>0</v>
      </c>
      <c r="L68" s="78">
        <v>0</v>
      </c>
      <c r="M68" s="77">
        <v>15000</v>
      </c>
      <c r="O68" t="s">
        <v>73</v>
      </c>
    </row>
    <row r="69" spans="1:16" ht="18.75" x14ac:dyDescent="0.3">
      <c r="A69" s="9"/>
      <c r="B69" s="37" t="s">
        <v>131</v>
      </c>
      <c r="C69" s="9"/>
      <c r="D69" s="17"/>
      <c r="E69" s="91">
        <f>+E65+E67</f>
        <v>21765.07</v>
      </c>
      <c r="F69" s="91"/>
      <c r="G69" s="9"/>
      <c r="H69" s="88"/>
      <c r="I69" s="89"/>
      <c r="J69" s="85"/>
      <c r="K69" s="85"/>
      <c r="L69" s="85"/>
      <c r="M69" s="78"/>
    </row>
    <row r="70" spans="1:16" ht="18.75" x14ac:dyDescent="0.3">
      <c r="A70" s="9"/>
      <c r="B70" s="9"/>
      <c r="C70" s="9"/>
      <c r="D70" s="17"/>
      <c r="E70" s="23"/>
      <c r="F70" s="23"/>
      <c r="G70" s="9"/>
      <c r="H70" s="19"/>
      <c r="I70" s="20"/>
      <c r="J70" s="22"/>
      <c r="K70" s="22"/>
      <c r="L70" s="22"/>
      <c r="M70" s="21"/>
    </row>
    <row r="71" spans="1:16" ht="15" customHeight="1" x14ac:dyDescent="0.3">
      <c r="A71" s="9"/>
      <c r="B71" s="42" t="s">
        <v>35</v>
      </c>
      <c r="C71" s="9"/>
      <c r="D71" s="17"/>
      <c r="E71" s="104">
        <f>+E63-E69</f>
        <v>8568.3319999999949</v>
      </c>
      <c r="F71" s="104"/>
      <c r="G71" s="9"/>
      <c r="H71" s="92" t="s">
        <v>64</v>
      </c>
      <c r="I71" s="93"/>
      <c r="J71" s="78">
        <v>0</v>
      </c>
      <c r="K71" s="78">
        <v>0</v>
      </c>
      <c r="L71" s="78">
        <v>0</v>
      </c>
      <c r="M71" s="77">
        <v>0</v>
      </c>
    </row>
    <row r="72" spans="1:16" ht="18.75" x14ac:dyDescent="0.3">
      <c r="A72" s="9"/>
      <c r="B72" s="9"/>
      <c r="C72" s="9"/>
      <c r="D72" s="17"/>
      <c r="E72" s="9"/>
      <c r="F72" s="9"/>
      <c r="G72" s="9"/>
      <c r="H72" s="88"/>
      <c r="I72" s="89"/>
      <c r="J72" s="85"/>
      <c r="K72" s="85"/>
      <c r="L72" s="85"/>
      <c r="M72" s="78"/>
      <c r="O72" t="s">
        <v>73</v>
      </c>
    </row>
    <row r="73" spans="1:16" ht="18.75" x14ac:dyDescent="0.3">
      <c r="A73" s="9"/>
      <c r="B73" s="62" t="s">
        <v>147</v>
      </c>
      <c r="C73" s="62"/>
      <c r="D73" s="62"/>
      <c r="E73" s="62"/>
      <c r="F73" s="62"/>
      <c r="G73" s="9"/>
      <c r="H73" s="19"/>
      <c r="I73" s="20"/>
      <c r="J73" s="22"/>
      <c r="K73" s="22"/>
      <c r="L73" s="22"/>
      <c r="M73" s="21"/>
    </row>
    <row r="74" spans="1:16" ht="15" customHeight="1" x14ac:dyDescent="0.3">
      <c r="A74" s="9"/>
      <c r="B74" s="62"/>
      <c r="C74" s="62"/>
      <c r="D74" s="62"/>
      <c r="E74" s="62"/>
      <c r="F74" s="62"/>
      <c r="G74" s="9"/>
      <c r="H74" s="92" t="s">
        <v>36</v>
      </c>
      <c r="I74" s="93"/>
      <c r="J74" s="78">
        <v>0</v>
      </c>
      <c r="K74" s="78">
        <v>0</v>
      </c>
      <c r="L74" s="78">
        <v>0</v>
      </c>
      <c r="M74" s="77">
        <v>0</v>
      </c>
    </row>
    <row r="75" spans="1:16" ht="18.75" x14ac:dyDescent="0.3">
      <c r="A75" s="9"/>
      <c r="B75" s="62"/>
      <c r="C75" s="62"/>
      <c r="D75" s="62"/>
      <c r="E75" s="62"/>
      <c r="F75" s="62"/>
      <c r="G75" s="9"/>
      <c r="H75" s="88"/>
      <c r="I75" s="89"/>
      <c r="J75" s="85"/>
      <c r="K75" s="85"/>
      <c r="L75" s="85"/>
      <c r="M75" s="78"/>
      <c r="O75" t="s">
        <v>73</v>
      </c>
    </row>
    <row r="76" spans="1:16" ht="18.75" x14ac:dyDescent="0.3">
      <c r="A76" s="9"/>
      <c r="B76" s="62"/>
      <c r="C76" s="62"/>
      <c r="D76" s="62"/>
      <c r="E76" s="62"/>
      <c r="F76" s="62"/>
      <c r="G76" s="9"/>
      <c r="H76" s="19"/>
      <c r="I76" s="20"/>
      <c r="J76" s="21"/>
      <c r="K76" s="21"/>
      <c r="L76" s="21"/>
      <c r="M76" s="26"/>
    </row>
    <row r="77" spans="1:16" ht="15" customHeight="1" x14ac:dyDescent="0.3">
      <c r="A77" s="9"/>
      <c r="B77" s="9"/>
      <c r="C77" s="27" t="s">
        <v>142</v>
      </c>
      <c r="D77" s="28">
        <f>+E59/E54</f>
        <v>0.34141359168616947</v>
      </c>
      <c r="E77" s="27" t="s">
        <v>141</v>
      </c>
      <c r="F77" s="29">
        <f>+E71/E54</f>
        <v>0.22016757577346016</v>
      </c>
      <c r="G77" s="9"/>
      <c r="H77" s="92" t="s">
        <v>37</v>
      </c>
      <c r="I77" s="93"/>
      <c r="J77" s="78">
        <v>0</v>
      </c>
      <c r="K77" s="78">
        <v>0</v>
      </c>
      <c r="L77" s="102">
        <v>0</v>
      </c>
      <c r="M77" s="105">
        <v>0</v>
      </c>
    </row>
    <row r="78" spans="1:16" ht="18.75" x14ac:dyDescent="0.3">
      <c r="A78" s="9"/>
      <c r="B78" s="62" t="s">
        <v>132</v>
      </c>
      <c r="C78" s="62"/>
      <c r="D78" s="62"/>
      <c r="E78" s="62"/>
      <c r="F78" s="62"/>
      <c r="G78" s="9"/>
      <c r="H78" s="88"/>
      <c r="I78" s="89"/>
      <c r="J78" s="85"/>
      <c r="K78" s="85"/>
      <c r="L78" s="103"/>
      <c r="M78" s="102"/>
      <c r="O78" t="s">
        <v>74</v>
      </c>
    </row>
    <row r="79" spans="1:16" ht="18.75" x14ac:dyDescent="0.3">
      <c r="A79" s="9"/>
      <c r="B79" s="62"/>
      <c r="C79" s="62"/>
      <c r="D79" s="62"/>
      <c r="E79" s="62"/>
      <c r="F79" s="62"/>
      <c r="G79" s="9"/>
      <c r="H79" s="19"/>
      <c r="I79" s="20"/>
      <c r="J79" s="24"/>
      <c r="K79" s="24"/>
      <c r="L79" s="24"/>
      <c r="M79" s="25"/>
    </row>
    <row r="80" spans="1:16" ht="15" customHeight="1" x14ac:dyDescent="0.3">
      <c r="A80" s="9"/>
      <c r="B80" s="62"/>
      <c r="C80" s="62"/>
      <c r="D80" s="62"/>
      <c r="E80" s="62"/>
      <c r="F80" s="62"/>
      <c r="G80" s="9"/>
      <c r="H80" s="92" t="s">
        <v>28</v>
      </c>
      <c r="I80" s="93"/>
      <c r="J80" s="100">
        <f>SUM(J64,J68,J71,J74,J77)</f>
        <v>5572.8099999999995</v>
      </c>
      <c r="K80" s="100">
        <f>SUM(K64,K68,K71,K74,K77)</f>
        <v>11706.150000000001</v>
      </c>
      <c r="L80" s="100">
        <f>SUM(L64,L68,L71,L74,L77)</f>
        <v>26312.66</v>
      </c>
      <c r="M80" s="99">
        <f>SUM(M64,M68,M71,M74,M77)</f>
        <v>24689.25</v>
      </c>
    </row>
    <row r="81" spans="1:16" ht="18.75" x14ac:dyDescent="0.3">
      <c r="A81" s="9"/>
      <c r="B81" s="62"/>
      <c r="C81" s="62"/>
      <c r="D81" s="62"/>
      <c r="E81" s="62"/>
      <c r="F81" s="62"/>
      <c r="G81" s="9"/>
      <c r="H81" s="88"/>
      <c r="I81" s="89"/>
      <c r="J81" s="79"/>
      <c r="K81" s="79"/>
      <c r="L81" s="79"/>
      <c r="M81" s="100"/>
      <c r="O81" t="s">
        <v>71</v>
      </c>
      <c r="P81" s="4"/>
    </row>
    <row r="82" spans="1:16" ht="18.75" x14ac:dyDescent="0.3">
      <c r="A82" s="9"/>
      <c r="B82" s="9"/>
      <c r="C82" s="9"/>
      <c r="D82" s="17"/>
      <c r="E82" s="9"/>
      <c r="F82" s="37"/>
      <c r="G82" s="9"/>
      <c r="H82" s="19"/>
      <c r="I82" s="20"/>
      <c r="J82" s="24"/>
      <c r="K82" s="24"/>
      <c r="L82" s="24"/>
      <c r="M82" s="25"/>
    </row>
    <row r="83" spans="1:16" ht="15" customHeight="1" x14ac:dyDescent="0.3">
      <c r="A83" s="9"/>
      <c r="B83" s="37" t="s">
        <v>38</v>
      </c>
      <c r="C83" s="37"/>
      <c r="D83" s="45"/>
      <c r="E83" s="37"/>
      <c r="F83" s="30">
        <v>6</v>
      </c>
      <c r="G83" s="9"/>
      <c r="H83" s="92" t="s">
        <v>39</v>
      </c>
      <c r="I83" s="93"/>
      <c r="J83" s="78">
        <v>0</v>
      </c>
      <c r="K83" s="78">
        <v>0</v>
      </c>
      <c r="L83" s="78">
        <v>0</v>
      </c>
      <c r="M83" s="77">
        <v>0</v>
      </c>
    </row>
    <row r="84" spans="1:16" ht="18.75" x14ac:dyDescent="0.3">
      <c r="A84" s="9"/>
      <c r="B84" s="37"/>
      <c r="C84" s="37"/>
      <c r="D84" s="45"/>
      <c r="E84" s="37"/>
      <c r="F84" s="9"/>
      <c r="G84" s="9"/>
      <c r="H84" s="88"/>
      <c r="I84" s="89"/>
      <c r="J84" s="85"/>
      <c r="K84" s="85"/>
      <c r="L84" s="85"/>
      <c r="M84" s="78"/>
      <c r="O84" t="s">
        <v>75</v>
      </c>
    </row>
    <row r="85" spans="1:16" ht="18.75" x14ac:dyDescent="0.3">
      <c r="A85" s="9"/>
      <c r="B85" s="37" t="s">
        <v>40</v>
      </c>
      <c r="C85" s="37"/>
      <c r="D85" s="45"/>
      <c r="E85" s="37"/>
      <c r="F85" s="30">
        <v>2</v>
      </c>
      <c r="G85" s="9"/>
      <c r="H85" s="19"/>
      <c r="I85" s="20"/>
      <c r="J85" s="24"/>
      <c r="K85" s="24"/>
      <c r="L85" s="24"/>
      <c r="M85" s="25"/>
    </row>
    <row r="86" spans="1:16" ht="15" customHeight="1" x14ac:dyDescent="0.3">
      <c r="A86" s="9"/>
      <c r="B86" s="37"/>
      <c r="C86" s="37"/>
      <c r="D86" s="45"/>
      <c r="E86" s="37"/>
      <c r="F86" s="9"/>
      <c r="G86" s="9"/>
      <c r="H86" s="92" t="s">
        <v>41</v>
      </c>
      <c r="I86" s="93"/>
      <c r="J86" s="100">
        <f>+J80-J83</f>
        <v>5572.8099999999995</v>
      </c>
      <c r="K86" s="100">
        <f>+K80-K83</f>
        <v>11706.150000000001</v>
      </c>
      <c r="L86" s="100">
        <f>+L80-L83</f>
        <v>26312.66</v>
      </c>
      <c r="M86" s="99">
        <f>+M80-M83</f>
        <v>24689.25</v>
      </c>
    </row>
    <row r="87" spans="1:16" ht="18.75" x14ac:dyDescent="0.3">
      <c r="A87" s="9"/>
      <c r="B87" s="37" t="s">
        <v>42</v>
      </c>
      <c r="C87" s="37"/>
      <c r="D87" s="45"/>
      <c r="E87" s="37"/>
      <c r="F87" s="30">
        <v>250</v>
      </c>
      <c r="G87" s="9"/>
      <c r="H87" s="88"/>
      <c r="I87" s="89"/>
      <c r="J87" s="79"/>
      <c r="K87" s="79"/>
      <c r="L87" s="79"/>
      <c r="M87" s="100"/>
      <c r="O87" t="s">
        <v>71</v>
      </c>
    </row>
    <row r="88" spans="1:16" ht="18.75" x14ac:dyDescent="0.3">
      <c r="A88" s="9"/>
      <c r="B88" s="37"/>
      <c r="C88" s="37"/>
      <c r="D88" s="45"/>
      <c r="E88" s="37"/>
      <c r="F88" s="9"/>
      <c r="G88" s="9"/>
      <c r="H88" s="19"/>
      <c r="I88" s="20"/>
      <c r="J88" s="24"/>
      <c r="K88" s="24"/>
      <c r="L88" s="24"/>
      <c r="M88" s="25"/>
    </row>
    <row r="89" spans="1:16" ht="15" customHeight="1" x14ac:dyDescent="0.3">
      <c r="A89" s="9"/>
      <c r="B89" s="37" t="s">
        <v>43</v>
      </c>
      <c r="C89" s="37"/>
      <c r="D89" s="45"/>
      <c r="E89" s="37"/>
      <c r="F89" s="30">
        <v>250</v>
      </c>
      <c r="G89" s="9"/>
      <c r="H89" s="92" t="s">
        <v>44</v>
      </c>
      <c r="I89" s="93"/>
      <c r="J89" s="78">
        <v>0</v>
      </c>
      <c r="K89" s="78">
        <v>0</v>
      </c>
      <c r="L89" s="78">
        <v>0</v>
      </c>
      <c r="M89" s="77">
        <v>15000</v>
      </c>
    </row>
    <row r="90" spans="1:16" ht="18.75" x14ac:dyDescent="0.3">
      <c r="A90" s="9"/>
      <c r="B90" s="37"/>
      <c r="C90" s="37"/>
      <c r="D90" s="45"/>
      <c r="E90" s="37"/>
      <c r="F90" s="9"/>
      <c r="G90" s="9"/>
      <c r="H90" s="88"/>
      <c r="I90" s="89"/>
      <c r="J90" s="85"/>
      <c r="K90" s="85"/>
      <c r="L90" s="85"/>
      <c r="M90" s="78"/>
      <c r="O90" s="1" t="s">
        <v>75</v>
      </c>
    </row>
    <row r="91" spans="1:16" ht="18.75" x14ac:dyDescent="0.3">
      <c r="A91" s="9"/>
      <c r="B91" s="37" t="s">
        <v>45</v>
      </c>
      <c r="C91" s="37"/>
      <c r="D91" s="45"/>
      <c r="E91" s="37"/>
      <c r="F91" s="30">
        <v>0</v>
      </c>
      <c r="G91" s="9"/>
      <c r="H91" s="19"/>
      <c r="I91" s="20"/>
      <c r="J91" s="24"/>
      <c r="K91" s="24"/>
      <c r="L91" s="24"/>
      <c r="M91" s="25"/>
    </row>
    <row r="92" spans="1:16" ht="15" customHeight="1" x14ac:dyDescent="0.3">
      <c r="A92" s="9"/>
      <c r="B92" s="37"/>
      <c r="C92" s="37"/>
      <c r="D92" s="45"/>
      <c r="E92" s="37"/>
      <c r="F92" s="9"/>
      <c r="G92" s="9"/>
      <c r="H92" s="92" t="s">
        <v>46</v>
      </c>
      <c r="I92" s="93"/>
      <c r="J92" s="100">
        <f>+J86-J89</f>
        <v>5572.8099999999995</v>
      </c>
      <c r="K92" s="100">
        <f>+K86-K89</f>
        <v>11706.150000000001</v>
      </c>
      <c r="L92" s="100">
        <f>+L86-L89</f>
        <v>26312.66</v>
      </c>
      <c r="M92" s="99">
        <f>+M86-M89</f>
        <v>9689.25</v>
      </c>
    </row>
    <row r="93" spans="1:16" ht="18.75" x14ac:dyDescent="0.3">
      <c r="A93" s="9"/>
      <c r="B93" s="37" t="s">
        <v>47</v>
      </c>
      <c r="C93" s="37"/>
      <c r="D93" s="45"/>
      <c r="E93" s="37"/>
      <c r="F93" s="30">
        <v>4</v>
      </c>
      <c r="G93" s="9"/>
      <c r="H93" s="88"/>
      <c r="I93" s="89"/>
      <c r="J93" s="79"/>
      <c r="K93" s="79"/>
      <c r="L93" s="79"/>
      <c r="M93" s="100"/>
      <c r="O93" t="s">
        <v>71</v>
      </c>
      <c r="P93" s="4"/>
    </row>
    <row r="94" spans="1:16" ht="18.75" x14ac:dyDescent="0.3">
      <c r="A94" s="9"/>
      <c r="B94" s="37"/>
      <c r="C94" s="37"/>
      <c r="D94" s="45"/>
      <c r="E94" s="37"/>
      <c r="F94" s="37"/>
      <c r="G94" s="9"/>
      <c r="H94" s="31"/>
      <c r="I94" s="31"/>
      <c r="J94" s="32"/>
      <c r="K94" s="32"/>
      <c r="L94" s="32"/>
      <c r="M94" s="108">
        <f>+M92+L92+K92+J92</f>
        <v>53280.87</v>
      </c>
    </row>
    <row r="95" spans="1:16" ht="15" customHeight="1" x14ac:dyDescent="0.3">
      <c r="A95" s="9"/>
      <c r="B95" s="106" t="s">
        <v>48</v>
      </c>
      <c r="C95" s="106"/>
      <c r="D95" s="106"/>
      <c r="E95" s="106"/>
      <c r="F95" s="47"/>
      <c r="G95" s="9"/>
      <c r="H95" s="107" t="s">
        <v>130</v>
      </c>
      <c r="I95" s="107"/>
      <c r="J95" s="107"/>
      <c r="K95" s="107"/>
      <c r="L95" s="107"/>
      <c r="M95" s="109"/>
      <c r="O95" t="s">
        <v>71</v>
      </c>
      <c r="P95" s="4"/>
    </row>
    <row r="96" spans="1:16" ht="37.5" x14ac:dyDescent="0.3">
      <c r="A96" s="9"/>
      <c r="B96" s="106"/>
      <c r="C96" s="106"/>
      <c r="D96" s="106"/>
      <c r="E96" s="106"/>
      <c r="F96" s="47"/>
      <c r="G96" s="9"/>
      <c r="H96" s="107"/>
      <c r="I96" s="107"/>
      <c r="J96" s="107"/>
      <c r="K96" s="107"/>
      <c r="L96" s="107"/>
      <c r="M96" s="34" t="s">
        <v>137</v>
      </c>
    </row>
    <row r="97" spans="1:13" ht="18.75" x14ac:dyDescent="0.3">
      <c r="A97" s="9"/>
      <c r="B97" s="106"/>
      <c r="C97" s="106"/>
      <c r="D97" s="106"/>
      <c r="E97" s="106"/>
      <c r="F97" s="48" t="s">
        <v>148</v>
      </c>
      <c r="G97" s="9"/>
      <c r="H97" s="107"/>
      <c r="I97" s="107"/>
      <c r="J97" s="107"/>
      <c r="K97" s="107"/>
      <c r="L97" s="107"/>
      <c r="M97" s="33"/>
    </row>
    <row r="98" spans="1:13" ht="18.75" x14ac:dyDescent="0.3">
      <c r="A98" s="9"/>
      <c r="B98" s="9"/>
      <c r="C98" s="9"/>
      <c r="D98" s="17"/>
      <c r="E98" s="9"/>
      <c r="F98" s="37"/>
      <c r="G98" s="9"/>
      <c r="H98" s="107"/>
      <c r="I98" s="107"/>
      <c r="J98" s="107"/>
      <c r="K98" s="107"/>
      <c r="L98" s="107"/>
      <c r="M98" s="48" t="s">
        <v>148</v>
      </c>
    </row>
    <row r="99" spans="1:13" ht="27" customHeight="1" x14ac:dyDescent="0.3">
      <c r="A99" s="9"/>
      <c r="B99" s="106" t="s">
        <v>49</v>
      </c>
      <c r="C99" s="106"/>
      <c r="D99" s="106"/>
      <c r="E99" s="106"/>
      <c r="F99" s="46"/>
      <c r="G99" s="35"/>
      <c r="H99" s="35"/>
      <c r="I99" s="35"/>
      <c r="J99" s="35"/>
      <c r="K99" s="35"/>
      <c r="L99" s="35"/>
      <c r="M99" s="35"/>
    </row>
    <row r="100" spans="1:13" ht="18.75" x14ac:dyDescent="0.3">
      <c r="A100" s="9"/>
      <c r="B100" s="106"/>
      <c r="C100" s="106"/>
      <c r="D100" s="106"/>
      <c r="E100" s="106"/>
      <c r="F100" s="48" t="s">
        <v>148</v>
      </c>
      <c r="G100" s="35"/>
      <c r="H100" s="35"/>
      <c r="I100" s="35"/>
      <c r="J100" s="35"/>
      <c r="K100" s="35"/>
      <c r="L100" s="35"/>
      <c r="M100" s="35"/>
    </row>
    <row r="101" spans="1:13" x14ac:dyDescent="0.25">
      <c r="G101" s="2"/>
      <c r="H101" s="2"/>
      <c r="I101" s="2"/>
      <c r="J101" s="2"/>
      <c r="K101" s="2"/>
      <c r="L101" s="2"/>
      <c r="M101" s="2"/>
    </row>
  </sheetData>
  <mergeCells count="128">
    <mergeCell ref="B99:E100"/>
    <mergeCell ref="H92:I93"/>
    <mergeCell ref="J92:J93"/>
    <mergeCell ref="K92:K93"/>
    <mergeCell ref="L86:L87"/>
    <mergeCell ref="L92:L93"/>
    <mergeCell ref="M92:M93"/>
    <mergeCell ref="B95:E97"/>
    <mergeCell ref="H95:L98"/>
    <mergeCell ref="M94:M95"/>
    <mergeCell ref="M74:M75"/>
    <mergeCell ref="E71:F71"/>
    <mergeCell ref="L74:L75"/>
    <mergeCell ref="M77:M78"/>
    <mergeCell ref="M86:M87"/>
    <mergeCell ref="H89:I90"/>
    <mergeCell ref="J89:J90"/>
    <mergeCell ref="K89:K90"/>
    <mergeCell ref="L89:L90"/>
    <mergeCell ref="M89:M90"/>
    <mergeCell ref="H86:I87"/>
    <mergeCell ref="J86:J87"/>
    <mergeCell ref="K86:K87"/>
    <mergeCell ref="M80:M81"/>
    <mergeCell ref="H83:I84"/>
    <mergeCell ref="J83:J84"/>
    <mergeCell ref="K83:K84"/>
    <mergeCell ref="L83:L84"/>
    <mergeCell ref="M83:M84"/>
    <mergeCell ref="L80:L81"/>
    <mergeCell ref="H71:I72"/>
    <mergeCell ref="J71:J72"/>
    <mergeCell ref="K71:K72"/>
    <mergeCell ref="L71:L72"/>
    <mergeCell ref="E65:F65"/>
    <mergeCell ref="H65:I66"/>
    <mergeCell ref="E67:F67"/>
    <mergeCell ref="H68:I69"/>
    <mergeCell ref="M71:M72"/>
    <mergeCell ref="B78:F81"/>
    <mergeCell ref="H80:I81"/>
    <mergeCell ref="J80:J81"/>
    <mergeCell ref="K80:K81"/>
    <mergeCell ref="H77:I78"/>
    <mergeCell ref="J77:J78"/>
    <mergeCell ref="K77:K78"/>
    <mergeCell ref="L77:L78"/>
    <mergeCell ref="J74:J75"/>
    <mergeCell ref="K74:K75"/>
    <mergeCell ref="B73:F76"/>
    <mergeCell ref="H74:I75"/>
    <mergeCell ref="E69:F69"/>
    <mergeCell ref="M64:M66"/>
    <mergeCell ref="J68:J69"/>
    <mergeCell ref="K68:K69"/>
    <mergeCell ref="L68:L69"/>
    <mergeCell ref="M68:M69"/>
    <mergeCell ref="L58:L60"/>
    <mergeCell ref="M58:M60"/>
    <mergeCell ref="L61:L63"/>
    <mergeCell ref="M61:M63"/>
    <mergeCell ref="J61:J63"/>
    <mergeCell ref="E61:F61"/>
    <mergeCell ref="H62:I63"/>
    <mergeCell ref="E63:F63"/>
    <mergeCell ref="J64:J66"/>
    <mergeCell ref="K64:K66"/>
    <mergeCell ref="L64:L66"/>
    <mergeCell ref="E54:F54"/>
    <mergeCell ref="E59:F59"/>
    <mergeCell ref="H59:I60"/>
    <mergeCell ref="H56:I57"/>
    <mergeCell ref="E57:F57"/>
    <mergeCell ref="E55:F55"/>
    <mergeCell ref="J55:J57"/>
    <mergeCell ref="K55:K57"/>
    <mergeCell ref="L55:L57"/>
    <mergeCell ref="M55:M57"/>
    <mergeCell ref="J58:J60"/>
    <mergeCell ref="K61:K63"/>
    <mergeCell ref="H51:I52"/>
    <mergeCell ref="J51:J52"/>
    <mergeCell ref="L51:L52"/>
    <mergeCell ref="M51:M52"/>
    <mergeCell ref="K51:K52"/>
    <mergeCell ref="L53:L54"/>
    <mergeCell ref="M53:M54"/>
    <mergeCell ref="H53:I54"/>
    <mergeCell ref="J53:J54"/>
    <mergeCell ref="K53:K54"/>
    <mergeCell ref="K58:K60"/>
    <mergeCell ref="H38:M38"/>
    <mergeCell ref="B27:F28"/>
    <mergeCell ref="H27:M29"/>
    <mergeCell ref="B29:F30"/>
    <mergeCell ref="B31:F32"/>
    <mergeCell ref="H31:M33"/>
    <mergeCell ref="B33:F34"/>
    <mergeCell ref="B52:F52"/>
    <mergeCell ref="B43:F43"/>
    <mergeCell ref="H43:M44"/>
    <mergeCell ref="H46:M47"/>
    <mergeCell ref="B47:F47"/>
    <mergeCell ref="B51:F51"/>
    <mergeCell ref="B1:E1"/>
    <mergeCell ref="H1:M1"/>
    <mergeCell ref="B2:F6"/>
    <mergeCell ref="K3:M3"/>
    <mergeCell ref="K5:M5"/>
    <mergeCell ref="H41:M42"/>
    <mergeCell ref="B41:F42"/>
    <mergeCell ref="B19:F20"/>
    <mergeCell ref="H19:M21"/>
    <mergeCell ref="B21:F22"/>
    <mergeCell ref="H14:M17"/>
    <mergeCell ref="B15:F16"/>
    <mergeCell ref="B17:F18"/>
    <mergeCell ref="B7:F8"/>
    <mergeCell ref="B9:F10"/>
    <mergeCell ref="B11:F12"/>
    <mergeCell ref="B13:F14"/>
    <mergeCell ref="B23:F24"/>
    <mergeCell ref="H23:M25"/>
    <mergeCell ref="B25:F26"/>
    <mergeCell ref="H39:M40"/>
    <mergeCell ref="B35:F36"/>
    <mergeCell ref="H35:M37"/>
    <mergeCell ref="B37:F38"/>
  </mergeCells>
  <phoneticPr fontId="5" type="noConversion"/>
  <pageMargins left="0.70866141732283472" right="0.70866141732283472" top="0.74803149606299213" bottom="0.74803149606299213" header="0.31496062992125984" footer="0.31496062992125984"/>
  <pageSetup scale="65" fitToHeight="0" orientation="portrait" r:id="rId1"/>
  <rowBreaks count="1" manualBreakCount="1">
    <brk id="49" min="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opLeftCell="A76" workbookViewId="0">
      <selection activeCell="E47" sqref="E47"/>
    </sheetView>
  </sheetViews>
  <sheetFormatPr defaultRowHeight="15" x14ac:dyDescent="0.25"/>
  <cols>
    <col min="1" max="1" width="33.5703125" bestFit="1" customWidth="1"/>
    <col min="2" max="3" width="9.7109375" bestFit="1" customWidth="1"/>
    <col min="4" max="5" width="11.5703125" bestFit="1" customWidth="1"/>
  </cols>
  <sheetData>
    <row r="1" spans="1:4" ht="15.75" x14ac:dyDescent="0.25">
      <c r="A1" s="110" t="s">
        <v>76</v>
      </c>
      <c r="B1" s="110"/>
      <c r="C1" s="110"/>
      <c r="D1" s="110"/>
    </row>
    <row r="2" spans="1:4" ht="15.75" x14ac:dyDescent="0.25">
      <c r="A2" s="110" t="s">
        <v>159</v>
      </c>
      <c r="B2" s="110"/>
      <c r="C2" s="110"/>
      <c r="D2" s="110"/>
    </row>
    <row r="3" spans="1:4" ht="15.75" x14ac:dyDescent="0.25">
      <c r="A3" s="110" t="s">
        <v>77</v>
      </c>
      <c r="B3" s="110"/>
      <c r="C3" s="110"/>
      <c r="D3" s="110"/>
    </row>
    <row r="4" spans="1:4" x14ac:dyDescent="0.25">
      <c r="A4" s="54" t="s">
        <v>50</v>
      </c>
      <c r="B4" s="58" t="s">
        <v>77</v>
      </c>
    </row>
    <row r="5" spans="1:4" x14ac:dyDescent="0.25">
      <c r="A5" s="57" t="s">
        <v>63</v>
      </c>
    </row>
    <row r="7" spans="1:4" x14ac:dyDescent="0.25">
      <c r="A7" s="57" t="s">
        <v>78</v>
      </c>
    </row>
    <row r="8" spans="1:4" x14ac:dyDescent="0.25">
      <c r="A8" s="54" t="s">
        <v>79</v>
      </c>
      <c r="B8" s="55"/>
      <c r="C8" s="52">
        <v>6285.02</v>
      </c>
    </row>
    <row r="9" spans="1:4" x14ac:dyDescent="0.25">
      <c r="A9" s="54" t="s">
        <v>80</v>
      </c>
      <c r="B9" s="55"/>
      <c r="C9" s="52">
        <v>8408.5400000000009</v>
      </c>
    </row>
    <row r="10" spans="1:4" x14ac:dyDescent="0.25">
      <c r="A10" s="54" t="s">
        <v>81</v>
      </c>
      <c r="B10" s="55"/>
      <c r="C10" s="52">
        <v>879.82</v>
      </c>
    </row>
    <row r="11" spans="1:4" x14ac:dyDescent="0.25">
      <c r="A11" s="54" t="s">
        <v>82</v>
      </c>
      <c r="B11" s="55"/>
      <c r="C11" s="52">
        <v>12372.43</v>
      </c>
    </row>
    <row r="12" spans="1:4" x14ac:dyDescent="0.25">
      <c r="A12" s="54" t="s">
        <v>83</v>
      </c>
      <c r="B12" s="55"/>
      <c r="C12" s="52">
        <v>533.67999999999995</v>
      </c>
    </row>
    <row r="13" spans="1:4" x14ac:dyDescent="0.25">
      <c r="A13" s="54" t="s">
        <v>84</v>
      </c>
      <c r="B13" s="55"/>
      <c r="C13" s="52">
        <v>437.74</v>
      </c>
    </row>
    <row r="14" spans="1:4" x14ac:dyDescent="0.25">
      <c r="A14" s="54" t="s">
        <v>85</v>
      </c>
      <c r="B14" s="55"/>
      <c r="C14" s="52">
        <v>3419.99</v>
      </c>
    </row>
    <row r="15" spans="1:4" x14ac:dyDescent="0.25">
      <c r="A15" s="54" t="s">
        <v>86</v>
      </c>
      <c r="B15" s="55"/>
      <c r="C15" s="52">
        <v>1285.6300000000001</v>
      </c>
    </row>
    <row r="16" spans="1:4" x14ac:dyDescent="0.25">
      <c r="A16" s="54" t="s">
        <v>87</v>
      </c>
      <c r="B16" s="55"/>
      <c r="C16" s="52">
        <v>134.27000000000001</v>
      </c>
    </row>
    <row r="17" spans="1:5" x14ac:dyDescent="0.25">
      <c r="A17" s="54" t="s">
        <v>88</v>
      </c>
      <c r="B17" s="55"/>
      <c r="C17" s="52">
        <v>1696.39</v>
      </c>
      <c r="D17" s="51">
        <f>SUM(C8:C16)</f>
        <v>33757.119999999995</v>
      </c>
      <c r="E17" s="50">
        <f>SUM(D17*0.4)</f>
        <v>13502.847999999998</v>
      </c>
    </row>
    <row r="18" spans="1:5" x14ac:dyDescent="0.25">
      <c r="A18" s="54" t="s">
        <v>89</v>
      </c>
      <c r="B18" s="52">
        <v>142</v>
      </c>
      <c r="D18" s="51">
        <f>SUM(D17-E17)</f>
        <v>20254.271999999997</v>
      </c>
    </row>
    <row r="19" spans="1:5" x14ac:dyDescent="0.25">
      <c r="A19" s="54" t="s">
        <v>154</v>
      </c>
      <c r="B19" s="52">
        <v>1160.57</v>
      </c>
    </row>
    <row r="20" spans="1:5" x14ac:dyDescent="0.25">
      <c r="A20" s="54" t="s">
        <v>160</v>
      </c>
      <c r="B20" s="56">
        <v>-150</v>
      </c>
    </row>
    <row r="21" spans="1:5" x14ac:dyDescent="0.25">
      <c r="A21" s="54" t="s">
        <v>90</v>
      </c>
      <c r="B21" s="53">
        <v>62</v>
      </c>
    </row>
    <row r="22" spans="1:5" x14ac:dyDescent="0.25">
      <c r="A22" s="54" t="s">
        <v>91</v>
      </c>
      <c r="B22" s="55"/>
      <c r="C22" s="52">
        <f>(B18+B19+B20+B21)</f>
        <v>1214.57</v>
      </c>
    </row>
    <row r="23" spans="1:5" x14ac:dyDescent="0.25">
      <c r="A23" s="54" t="s">
        <v>92</v>
      </c>
      <c r="B23" s="55"/>
      <c r="C23" s="52">
        <v>1100.95</v>
      </c>
    </row>
    <row r="24" spans="1:5" x14ac:dyDescent="0.25">
      <c r="A24" s="54" t="s">
        <v>93</v>
      </c>
      <c r="B24" s="55"/>
      <c r="C24" s="52">
        <v>1132.1400000000001</v>
      </c>
    </row>
    <row r="25" spans="1:5" x14ac:dyDescent="0.25">
      <c r="A25" s="54" t="s">
        <v>94</v>
      </c>
      <c r="B25" s="55"/>
      <c r="C25" s="53">
        <v>16.149999999999999</v>
      </c>
    </row>
    <row r="26" spans="1:5" x14ac:dyDescent="0.25">
      <c r="A26" s="57" t="s">
        <v>95</v>
      </c>
      <c r="B26" s="55"/>
      <c r="C26" s="59">
        <f>SUBTOTAL(9,C6:C25)</f>
        <v>38917.319999999992</v>
      </c>
    </row>
    <row r="28" spans="1:5" x14ac:dyDescent="0.25">
      <c r="A28" s="57" t="s">
        <v>96</v>
      </c>
    </row>
    <row r="29" spans="1:5" x14ac:dyDescent="0.25">
      <c r="A29" s="54" t="s">
        <v>97</v>
      </c>
      <c r="B29" s="55"/>
      <c r="C29" s="52">
        <v>15171.5</v>
      </c>
    </row>
    <row r="30" spans="1:5" x14ac:dyDescent="0.25">
      <c r="A30" s="54" t="s">
        <v>98</v>
      </c>
      <c r="B30" s="55"/>
      <c r="C30" s="52">
        <v>1677</v>
      </c>
    </row>
    <row r="31" spans="1:5" x14ac:dyDescent="0.25">
      <c r="A31" s="54" t="s">
        <v>155</v>
      </c>
      <c r="B31" s="55"/>
      <c r="C31" s="53">
        <v>198</v>
      </c>
    </row>
    <row r="32" spans="1:5" x14ac:dyDescent="0.25">
      <c r="A32" s="57" t="s">
        <v>99</v>
      </c>
      <c r="B32" s="55"/>
      <c r="C32" s="59">
        <f>SUBTOTAL(9,C27:C31)</f>
        <v>17046.5</v>
      </c>
    </row>
    <row r="34" spans="1:5" x14ac:dyDescent="0.25">
      <c r="A34" s="57" t="s">
        <v>62</v>
      </c>
      <c r="B34" s="55"/>
      <c r="C34" s="53">
        <f>SUBTOTAL(9,C6:C32)</f>
        <v>55963.819999999992</v>
      </c>
    </row>
    <row r="36" spans="1:5" x14ac:dyDescent="0.25">
      <c r="A36" s="57" t="s">
        <v>61</v>
      </c>
    </row>
    <row r="38" spans="1:5" x14ac:dyDescent="0.25">
      <c r="A38" s="57" t="s">
        <v>26</v>
      </c>
    </row>
    <row r="39" spans="1:5" x14ac:dyDescent="0.25">
      <c r="A39" s="54" t="s">
        <v>100</v>
      </c>
      <c r="B39" s="55"/>
      <c r="C39" s="52">
        <v>1096.5899999999999</v>
      </c>
    </row>
    <row r="40" spans="1:5" x14ac:dyDescent="0.25">
      <c r="A40" s="54" t="s">
        <v>101</v>
      </c>
      <c r="B40" s="55"/>
      <c r="C40" s="52">
        <v>294.56</v>
      </c>
    </row>
    <row r="41" spans="1:5" x14ac:dyDescent="0.25">
      <c r="A41" s="54" t="s">
        <v>102</v>
      </c>
      <c r="B41" s="55"/>
      <c r="C41" s="52">
        <v>373.46</v>
      </c>
    </row>
    <row r="42" spans="1:5" x14ac:dyDescent="0.25">
      <c r="A42" s="54" t="s">
        <v>103</v>
      </c>
      <c r="B42" s="55"/>
      <c r="C42" s="52">
        <v>3784.83</v>
      </c>
    </row>
    <row r="43" spans="1:5" x14ac:dyDescent="0.25">
      <c r="A43" s="54" t="s">
        <v>104</v>
      </c>
      <c r="B43" s="55"/>
      <c r="C43" s="52">
        <v>4354.66</v>
      </c>
    </row>
    <row r="44" spans="1:5" x14ac:dyDescent="0.25">
      <c r="A44" s="54" t="s">
        <v>105</v>
      </c>
      <c r="B44" s="55"/>
      <c r="C44" s="52">
        <v>193.85</v>
      </c>
    </row>
    <row r="45" spans="1:5" x14ac:dyDescent="0.25">
      <c r="A45" s="54" t="s">
        <v>106</v>
      </c>
      <c r="B45" s="55"/>
      <c r="C45" s="52">
        <v>137.16</v>
      </c>
    </row>
    <row r="46" spans="1:5" x14ac:dyDescent="0.25">
      <c r="A46" s="54" t="s">
        <v>107</v>
      </c>
      <c r="B46" s="55"/>
      <c r="C46" s="52">
        <v>1534.5</v>
      </c>
    </row>
    <row r="47" spans="1:5" x14ac:dyDescent="0.25">
      <c r="A47" s="54" t="s">
        <v>108</v>
      </c>
      <c r="B47" s="55"/>
      <c r="C47" s="52">
        <v>1741.9</v>
      </c>
      <c r="D47" s="6">
        <f>SUM(C39:C48)</f>
        <v>14204.699999999999</v>
      </c>
      <c r="E47" s="7">
        <f>SUM(D18-D47)</f>
        <v>6049.5719999999983</v>
      </c>
    </row>
    <row r="48" spans="1:5" x14ac:dyDescent="0.25">
      <c r="A48" s="54" t="s">
        <v>149</v>
      </c>
      <c r="B48" s="55"/>
      <c r="C48" s="52">
        <v>693.19</v>
      </c>
    </row>
    <row r="49" spans="1:3" x14ac:dyDescent="0.25">
      <c r="A49" s="54" t="s">
        <v>109</v>
      </c>
      <c r="B49" s="55"/>
      <c r="C49" s="52">
        <v>176.4</v>
      </c>
    </row>
    <row r="50" spans="1:3" x14ac:dyDescent="0.25">
      <c r="A50" s="54" t="s">
        <v>110</v>
      </c>
      <c r="B50" s="55"/>
      <c r="C50" s="52">
        <v>1750</v>
      </c>
    </row>
    <row r="51" spans="1:3" x14ac:dyDescent="0.25">
      <c r="A51" s="54" t="s">
        <v>111</v>
      </c>
      <c r="B51" s="55"/>
      <c r="C51" s="52">
        <v>1284.71</v>
      </c>
    </row>
    <row r="52" spans="1:3" x14ac:dyDescent="0.25">
      <c r="A52" s="54" t="s">
        <v>112</v>
      </c>
      <c r="B52" s="55"/>
      <c r="C52" s="52">
        <v>59.7</v>
      </c>
    </row>
    <row r="53" spans="1:3" x14ac:dyDescent="0.25">
      <c r="A53" s="54" t="s">
        <v>156</v>
      </c>
      <c r="B53" s="55"/>
      <c r="C53" s="52">
        <v>794.36</v>
      </c>
    </row>
    <row r="54" spans="1:3" x14ac:dyDescent="0.25">
      <c r="A54" s="54" t="s">
        <v>113</v>
      </c>
      <c r="B54" s="55"/>
      <c r="C54" s="52">
        <v>165.25</v>
      </c>
    </row>
    <row r="55" spans="1:3" x14ac:dyDescent="0.25">
      <c r="A55" s="54" t="s">
        <v>114</v>
      </c>
      <c r="B55" s="52">
        <v>11594.5</v>
      </c>
    </row>
    <row r="56" spans="1:3" x14ac:dyDescent="0.25">
      <c r="A56" s="54" t="s">
        <v>115</v>
      </c>
      <c r="B56" s="53">
        <v>1611</v>
      </c>
    </row>
    <row r="57" spans="1:3" x14ac:dyDescent="0.25">
      <c r="A57" s="54" t="s">
        <v>116</v>
      </c>
      <c r="B57" s="55"/>
      <c r="C57" s="52">
        <f>(B55+B56)</f>
        <v>13205.5</v>
      </c>
    </row>
    <row r="58" spans="1:3" x14ac:dyDescent="0.25">
      <c r="A58" s="54" t="s">
        <v>117</v>
      </c>
      <c r="B58" s="55"/>
      <c r="C58" s="56">
        <v>-5.72</v>
      </c>
    </row>
    <row r="59" spans="1:3" x14ac:dyDescent="0.25">
      <c r="A59" s="54" t="s">
        <v>150</v>
      </c>
      <c r="B59" s="55"/>
      <c r="C59" s="53">
        <v>45.09</v>
      </c>
    </row>
    <row r="60" spans="1:3" x14ac:dyDescent="0.25">
      <c r="A60" s="57" t="s">
        <v>118</v>
      </c>
      <c r="B60" s="55"/>
      <c r="C60" s="59">
        <f>SUBTOTAL(9,C37:C59)</f>
        <v>31679.989999999998</v>
      </c>
    </row>
    <row r="62" spans="1:3" x14ac:dyDescent="0.25">
      <c r="A62" s="57" t="s">
        <v>60</v>
      </c>
    </row>
    <row r="63" spans="1:3" x14ac:dyDescent="0.25">
      <c r="A63" s="54" t="s">
        <v>59</v>
      </c>
      <c r="B63" s="55"/>
      <c r="C63" s="52">
        <v>6559.4</v>
      </c>
    </row>
    <row r="64" spans="1:3" x14ac:dyDescent="0.25">
      <c r="A64" s="54" t="s">
        <v>58</v>
      </c>
      <c r="B64" s="55"/>
      <c r="C64" s="52">
        <v>155.47999999999999</v>
      </c>
    </row>
    <row r="65" spans="1:3" x14ac:dyDescent="0.25">
      <c r="A65" s="54" t="s">
        <v>57</v>
      </c>
      <c r="B65" s="55"/>
      <c r="C65" s="52">
        <v>278.83999999999997</v>
      </c>
    </row>
    <row r="66" spans="1:3" x14ac:dyDescent="0.25">
      <c r="A66" s="54" t="s">
        <v>56</v>
      </c>
      <c r="B66" s="55"/>
      <c r="C66" s="52">
        <v>40.81</v>
      </c>
    </row>
    <row r="67" spans="1:3" x14ac:dyDescent="0.25">
      <c r="A67" s="54" t="s">
        <v>151</v>
      </c>
      <c r="B67" s="55"/>
      <c r="C67" s="53">
        <v>19.13</v>
      </c>
    </row>
    <row r="68" spans="1:3" x14ac:dyDescent="0.25">
      <c r="A68" s="57" t="s">
        <v>55</v>
      </c>
      <c r="B68" s="55"/>
      <c r="C68" s="59">
        <f>SUBTOTAL(9,C61:C67)</f>
        <v>7053.66</v>
      </c>
    </row>
    <row r="70" spans="1:3" x14ac:dyDescent="0.25">
      <c r="A70" s="57" t="s">
        <v>54</v>
      </c>
    </row>
    <row r="71" spans="1:3" x14ac:dyDescent="0.25">
      <c r="A71" s="54" t="s">
        <v>152</v>
      </c>
      <c r="B71" s="55"/>
      <c r="C71" s="52">
        <v>955.56</v>
      </c>
    </row>
    <row r="72" spans="1:3" x14ac:dyDescent="0.25">
      <c r="A72" s="54" t="s">
        <v>119</v>
      </c>
      <c r="B72" s="55"/>
      <c r="C72" s="52">
        <v>400</v>
      </c>
    </row>
    <row r="73" spans="1:3" x14ac:dyDescent="0.25">
      <c r="A73" s="54" t="s">
        <v>157</v>
      </c>
      <c r="B73" s="55"/>
      <c r="C73" s="52">
        <v>150</v>
      </c>
    </row>
    <row r="74" spans="1:3" x14ac:dyDescent="0.25">
      <c r="A74" s="54" t="s">
        <v>120</v>
      </c>
      <c r="B74" s="55"/>
      <c r="C74" s="52">
        <v>260</v>
      </c>
    </row>
    <row r="75" spans="1:3" x14ac:dyDescent="0.25">
      <c r="A75" s="54" t="s">
        <v>121</v>
      </c>
      <c r="B75" s="55"/>
      <c r="C75" s="56">
        <v>-40.06</v>
      </c>
    </row>
    <row r="76" spans="1:3" x14ac:dyDescent="0.25">
      <c r="A76" s="54" t="s">
        <v>153</v>
      </c>
      <c r="B76" s="55"/>
      <c r="C76" s="52">
        <v>160.6</v>
      </c>
    </row>
    <row r="77" spans="1:3" x14ac:dyDescent="0.25">
      <c r="A77" s="54" t="s">
        <v>122</v>
      </c>
      <c r="B77" s="55"/>
      <c r="C77" s="52">
        <v>934.53</v>
      </c>
    </row>
    <row r="78" spans="1:3" x14ac:dyDescent="0.25">
      <c r="A78" s="54" t="s">
        <v>123</v>
      </c>
      <c r="B78" s="55"/>
      <c r="C78" s="52">
        <v>41.08</v>
      </c>
    </row>
    <row r="79" spans="1:3" x14ac:dyDescent="0.25">
      <c r="A79" s="54" t="s">
        <v>124</v>
      </c>
      <c r="B79" s="55"/>
      <c r="C79" s="52">
        <v>873.45</v>
      </c>
    </row>
    <row r="80" spans="1:3" x14ac:dyDescent="0.25">
      <c r="A80" s="54" t="s">
        <v>138</v>
      </c>
      <c r="B80" s="55"/>
      <c r="C80" s="52">
        <v>1780</v>
      </c>
    </row>
    <row r="81" spans="1:3" x14ac:dyDescent="0.25">
      <c r="A81" s="54" t="s">
        <v>139</v>
      </c>
      <c r="B81" s="55"/>
      <c r="C81" s="52">
        <v>225.4</v>
      </c>
    </row>
    <row r="82" spans="1:3" x14ac:dyDescent="0.25">
      <c r="A82" s="54" t="s">
        <v>125</v>
      </c>
      <c r="B82" s="55"/>
      <c r="C82" s="52">
        <v>10.039999999999999</v>
      </c>
    </row>
    <row r="83" spans="1:3" x14ac:dyDescent="0.25">
      <c r="A83" s="54" t="s">
        <v>126</v>
      </c>
      <c r="B83" s="55"/>
      <c r="C83" s="52">
        <v>1266</v>
      </c>
    </row>
    <row r="84" spans="1:3" x14ac:dyDescent="0.25">
      <c r="A84" s="54" t="s">
        <v>127</v>
      </c>
      <c r="B84" s="55"/>
      <c r="C84" s="52">
        <v>868.22</v>
      </c>
    </row>
    <row r="85" spans="1:3" x14ac:dyDescent="0.25">
      <c r="A85" s="54" t="s">
        <v>128</v>
      </c>
      <c r="B85" s="55"/>
      <c r="C85" s="52">
        <v>2029.1</v>
      </c>
    </row>
    <row r="86" spans="1:3" x14ac:dyDescent="0.25">
      <c r="A86" s="54" t="s">
        <v>140</v>
      </c>
      <c r="B86" s="55"/>
      <c r="C86" s="53">
        <v>4797.49</v>
      </c>
    </row>
    <row r="87" spans="1:3" x14ac:dyDescent="0.25">
      <c r="A87" s="57" t="s">
        <v>129</v>
      </c>
      <c r="B87" s="55"/>
      <c r="C87" s="59">
        <f>SUBTOTAL(9,C69:C86)</f>
        <v>14711.41</v>
      </c>
    </row>
    <row r="89" spans="1:3" x14ac:dyDescent="0.25">
      <c r="A89" s="57" t="s">
        <v>53</v>
      </c>
      <c r="B89" s="55"/>
      <c r="C89" s="53">
        <f>SUBTOTAL(9,C37:C87)</f>
        <v>53445.05999999999</v>
      </c>
    </row>
    <row r="91" spans="1:3" ht="15.75" thickBot="1" x14ac:dyDescent="0.3">
      <c r="A91" s="57" t="s">
        <v>52</v>
      </c>
      <c r="B91" s="55"/>
      <c r="C91" s="60">
        <f>(C34-C89)</f>
        <v>2518.760000000002</v>
      </c>
    </row>
    <row r="92" spans="1:3" ht="15.75" thickTop="1" x14ac:dyDescent="0.25"/>
  </sheetData>
  <mergeCells count="3">
    <mergeCell ref="A1:D1"/>
    <mergeCell ref="A2:D2"/>
    <mergeCell ref="A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10 2018</vt:lpstr>
      <vt:lpstr>IncStDEC</vt:lpstr>
      <vt:lpstr>'10 2018'!Print_Area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 Thorne</dc:creator>
  <cp:lastModifiedBy>Windows User</cp:lastModifiedBy>
  <cp:lastPrinted>2019-01-13T05:38:20Z</cp:lastPrinted>
  <dcterms:created xsi:type="dcterms:W3CDTF">2017-06-05T23:31:14Z</dcterms:created>
  <dcterms:modified xsi:type="dcterms:W3CDTF">2019-12-01T21:38:58Z</dcterms:modified>
</cp:coreProperties>
</file>